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19\d) Dezembro\"/>
    </mc:Choice>
  </mc:AlternateContent>
  <bookViews>
    <workbookView xWindow="8880" yWindow="-150" windowWidth="11325" windowHeight="8475" tabRatio="687" firstSheet="2" activeTab="2"/>
  </bookViews>
  <sheets>
    <sheet name="Introduction" sheetId="5" r:id="rId1"/>
    <sheet name="A. HTT General" sheetId="8" r:id="rId2"/>
    <sheet name="B1. HTT Mortgage Assets" sheetId="9" r:id="rId3"/>
    <sheet name="C. HTT Harmonised Glossary" sheetId="12" r:id="rId4"/>
    <sheet name="D. Insert Nat Trans Templ" sheetId="25" r:id="rId5"/>
    <sheet name="E. Optional ECB-ECAIs data" sheetId="18" r:id="rId6"/>
  </sheets>
  <externalReferences>
    <externalReference r:id="rId7"/>
    <externalReference r:id="rId8"/>
    <externalReference r:id="rId9"/>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dsdsd" hidden="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Templ'!$B$1:$J$234</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workbook>
</file>

<file path=xl/calcChain.xml><?xml version="1.0" encoding="utf-8"?>
<calcChain xmlns="http://schemas.openxmlformats.org/spreadsheetml/2006/main">
  <c r="I185" i="25" l="1"/>
  <c r="H185" i="25"/>
  <c r="G185" i="25"/>
  <c r="F185" i="25"/>
  <c r="E185" i="25"/>
  <c r="D185" i="25"/>
  <c r="J181" i="25"/>
  <c r="I181" i="25"/>
  <c r="H181" i="25"/>
  <c r="G181" i="25"/>
  <c r="F181" i="25"/>
  <c r="E181" i="25"/>
  <c r="D181" i="25"/>
  <c r="K108" i="25"/>
  <c r="K100" i="25"/>
  <c r="I81" i="25"/>
  <c r="G81" i="25"/>
  <c r="J64" i="25"/>
  <c r="I63" i="25"/>
  <c r="J67" i="25" s="1"/>
  <c r="I36" i="25"/>
  <c r="H27" i="25"/>
  <c r="H26" i="25"/>
  <c r="H25" i="25"/>
  <c r="H24" i="25"/>
  <c r="H23" i="25"/>
  <c r="H22" i="25"/>
  <c r="H21" i="25"/>
  <c r="H19" i="25"/>
  <c r="H18" i="25"/>
  <c r="H17" i="25"/>
  <c r="H14" i="25" s="1"/>
  <c r="J14" i="25"/>
  <c r="J200" i="25" s="1"/>
  <c r="J199" i="25" s="1"/>
  <c r="J65" i="25" l="1"/>
  <c r="J69" i="25"/>
  <c r="J38" i="25"/>
  <c r="F36" i="9" l="1"/>
  <c r="F161" i="9" l="1"/>
  <c r="F162" i="9"/>
  <c r="F160" i="9"/>
  <c r="F152" i="9"/>
  <c r="G85" i="18" l="1"/>
  <c r="G86" i="18"/>
  <c r="G84" i="18"/>
  <c r="G83" i="18"/>
  <c r="G82" i="18"/>
  <c r="F171" i="9" l="1"/>
  <c r="F172" i="9"/>
  <c r="F173" i="9"/>
  <c r="F174" i="9"/>
  <c r="F170" i="9"/>
  <c r="F151" i="9"/>
  <c r="F150" i="9"/>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C231" i="8" s="1"/>
  <c r="D77" i="8"/>
  <c r="G80" i="8" s="1"/>
  <c r="C77" i="8"/>
  <c r="C58" i="8"/>
  <c r="F76" i="8" l="1"/>
  <c r="F72" i="8"/>
  <c r="F70" i="8"/>
  <c r="F75" i="8"/>
  <c r="F71" i="8"/>
  <c r="F74" i="8"/>
  <c r="F73"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<sst xmlns="http://schemas.openxmlformats.org/spreadsheetml/2006/main" count="2188" uniqueCount="1432">
  <si>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</si>
  <si>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</si>
  <si>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</si>
  <si>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</si>
  <si>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</si>
  <si>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</si>
  <si>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</si>
  <si>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</si>
  <si>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</si>
  <si>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</si>
  <si>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</si>
  <si>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</si>
  <si>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</si>
  <si>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</si>
  <si>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</si>
  <si>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</si>
  <si>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</si>
  <si>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</si>
  <si>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</si>
  <si>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</si>
  <si>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</si>
  <si>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</si>
  <si>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</si>
  <si>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</si>
  <si>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</si>
  <si>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</si>
  <si>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</si>
  <si>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</si>
  <si>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</si>
  <si>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</si>
  <si>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</si>
  <si>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</si>
  <si>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</si>
  <si>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</si>
  <si>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</si>
  <si>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</si>
  <si>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</si>
  <si>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</si>
  <si>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</si>
  <si>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</si>
  <si>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</si>
  <si>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</si>
  <si>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</si>
  <si>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</si>
  <si>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</si>
  <si>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</si>
  <si>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</si>
  <si>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</si>
  <si>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</si>
  <si>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</si>
  <si>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</si>
  <si>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</si>
  <si>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</si>
  <si>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</si>
  <si>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</si>
  <si>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</si>
  <si>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</si>
  <si>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</si>
  <si>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</si>
  <si>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</si>
  <si>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</si>
  <si>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</si>
  <si>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</si>
  <si>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</si>
  <si>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</si>
  <si>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</si>
  <si>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</si>
  <si>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</si>
  <si>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</si>
  <si>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</si>
  <si>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</si>
  <si>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</si>
  <si>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</si>
  <si>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</si>
  <si>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</si>
  <si>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</si>
  <si>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</si>
  <si>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</si>
  <si>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</si>
  <si>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</si>
  <si>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</si>
  <si>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</si>
  <si>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</si>
  <si>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</si>
  <si>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</si>
  <si>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</si>
  <si>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</si>
  <si>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</si>
  <si>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</si>
  <si>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</si>
  <si>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</si>
  <si>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</si>
  <si>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</si>
  <si>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</si>
  <si>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</si>
  <si>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</si>
  <si>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</si>
  <si>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</si>
  <si>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</si>
  <si>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</si>
  <si>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</si>
  <si>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</si>
  <si>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</si>
  <si>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</si>
  <si>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</si>
  <si>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</si>
  <si>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</si>
  <si>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</si>
  <si>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</si>
  <si>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</si>
  <si>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</si>
  <si>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</si>
  <si>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</si>
  <si>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</si>
  <si>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</si>
  <si>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</si>
  <si>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</si>
  <si>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</si>
  <si>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</si>
  <si>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</si>
  <si>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</si>
  <si>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</si>
  <si>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</si>
  <si>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</si>
  <si>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</si>
  <si>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</si>
  <si>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</si>
  <si>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</si>
  <si>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</si>
  <si>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</si>
  <si>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</si>
  <si>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</si>
  <si>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</si>
  <si>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</si>
  <si>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</si>
  <si>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</si>
  <si>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</si>
  <si>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</si>
  <si>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</si>
  <si>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</si>
  <si>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</si>
  <si>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</si>
  <si>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</si>
  <si>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</si>
  <si>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</si>
  <si>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</si>
  <si>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</si>
  <si>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</si>
  <si>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</si>
  <si>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</si>
  <si>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</si>
  <si>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</si>
  <si>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</si>
  <si>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</si>
  <si>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</si>
  <si>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</si>
  <si>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</si>
  <si>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</si>
  <si>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</si>
  <si>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</si>
  <si>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</si>
  <si>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</si>
  <si>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</si>
  <si>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</si>
  <si>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</si>
  <si>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</si>
  <si>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</si>
  <si>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</si>
  <si>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</si>
  <si>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</si>
  <si>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</si>
  <si>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</si>
  <si>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</si>
  <si>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</si>
  <si>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</si>
  <si>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</si>
  <si>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</si>
  <si>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</si>
  <si>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</si>
  <si>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</si>
  <si>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</si>
  <si>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</si>
  <si>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</si>
  <si>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</si>
  <si>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</si>
  <si>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</si>
  <si>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</si>
  <si>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</si>
  <si>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</si>
  <si>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</si>
  <si>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</si>
  <si>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</si>
  <si>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</si>
  <si>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</si>
  <si>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</si>
  <si>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</si>
  <si>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</si>
  <si>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</si>
  <si>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</si>
  <si>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</si>
  <si>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</si>
  <si>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</si>
  <si>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</si>
  <si>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</si>
  <si>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</si>
  <si>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</si>
  <si>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</si>
  <si>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</si>
  <si>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</si>
  <si>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</si>
  <si>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</si>
  <si>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</si>
  <si>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</si>
  <si>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</si>
  <si>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</si>
  <si>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</si>
  <si>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</si>
  <si>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</si>
  <si>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</si>
  <si>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</si>
  <si>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</si>
  <si>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</si>
  <si>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</si>
  <si>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</si>
  <si>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</si>
  <si>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</si>
  <si>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</si>
  <si>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</si>
  <si>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</si>
  <si>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</si>
  <si>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</si>
  <si>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</si>
  <si>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</si>
  <si>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</si>
  <si>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</si>
  <si>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</si>
  <si>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</si>
  <si>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</si>
  <si>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</si>
  <si>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</si>
  <si>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</si>
  <si>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</si>
  <si>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</si>
  <si>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</si>
  <si>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</si>
  <si>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</si>
  <si>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</si>
  <si>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</si>
  <si>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</si>
  <si>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</si>
  <si>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</si>
  <si>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</si>
  <si>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</si>
  <si>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</si>
  <si>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</si>
  <si>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</si>
  <si>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</si>
  <si>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</si>
  <si>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</si>
  <si>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</si>
  <si>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</si>
  <si>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</si>
  <si>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</si>
  <si>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</si>
  <si>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</si>
  <si>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</si>
  <si>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</si>
  <si>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</si>
  <si>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</si>
  <si>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</si>
  <si>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</si>
  <si>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</si>
  <si>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</si>
  <si>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</si>
  <si>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</si>
  <si>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</si>
  <si>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</si>
  <si>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</si>
  <si>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</si>
  <si>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</si>
  <si>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</si>
  <si>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</si>
  <si>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</si>
  <si>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</si>
  <si>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</si>
  <si>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</si>
  <si>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</si>
  <si>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</si>
  <si>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</si>
  <si>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</si>
  <si>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</si>
  <si>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</si>
  <si>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</si>
  <si>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</si>
  <si>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</si>
  <si>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</si>
  <si>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</si>
  <si>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</si>
  <si>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</si>
  <si>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</si>
  <si>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</si>
  <si>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</si>
  <si>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</si>
  <si>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</si>
  <si>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</si>
  <si>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</si>
  <si>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</si>
  <si>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</si>
  <si>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</si>
  <si>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</si>
  <si>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</si>
  <si>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</si>
  <si>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</si>
  <si>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</si>
  <si>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</si>
  <si>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</si>
  <si>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</si>
  <si>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</si>
  <si>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</si>
  <si>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</si>
  <si>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</si>
  <si>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</si>
  <si>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</si>
  <si>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</si>
  <si>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</si>
  <si>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</si>
  <si>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</si>
  <si>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</si>
  <si>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</si>
  <si>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</si>
  <si>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</si>
  <si>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</si>
  <si>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</si>
  <si>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</si>
  <si>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</si>
  <si>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</si>
  <si>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</si>
  <si>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</si>
  <si>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</si>
  <si>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</si>
  <si>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</si>
  <si>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</si>
  <si>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</si>
  <si>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</si>
  <si>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</si>
  <si>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</si>
  <si>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</si>
  <si>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</si>
  <si>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</si>
  <si>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</si>
  <si>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</si>
  <si>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</si>
  <si>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</si>
  <si>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</si>
  <si>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</si>
  <si>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</si>
  <si>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</si>
  <si>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</si>
  <si>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</si>
  <si>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</si>
  <si>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</si>
  <si>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</si>
  <si>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</si>
  <si>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</si>
  <si>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</si>
  <si>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</si>
  <si>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</si>
  <si>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</si>
  <si>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</si>
  <si>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</si>
  <si>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</si>
  <si>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</si>
  <si>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</si>
  <si>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</si>
  <si>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</si>
  <si>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</si>
  <si>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</si>
  <si>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</si>
  <si>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</si>
  <si>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</si>
  <si>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</si>
  <si>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</si>
  <si>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</si>
  <si>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</si>
  <si>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</si>
  <si>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</si>
  <si>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</si>
  <si>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</si>
  <si>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</si>
  <si>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</si>
  <si>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</si>
  <si>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</si>
  <si>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</si>
  <si>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</si>
  <si>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</si>
  <si>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</si>
  <si>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</si>
  <si>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</si>
  <si>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</si>
  <si>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</si>
  <si>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</si>
  <si>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</si>
  <si>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</si>
  <si>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</si>
  <si>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</si>
  <si>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</si>
  <si>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</si>
  <si>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</si>
  <si>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</si>
  <si>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</si>
  <si>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</si>
  <si>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</si>
  <si>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</si>
  <si>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</si>
  <si>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</si>
  <si>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</si>
  <si>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</si>
  <si>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</si>
  <si>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</si>
  <si>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</si>
  <si>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</si>
  <si>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</si>
  <si>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</si>
  <si>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</si>
  <si>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</si>
  <si>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</si>
  <si>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</si>
  <si>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</si>
  <si>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</si>
  <si>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</si>
  <si>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</si>
  <si>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</si>
  <si>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</si>
  <si>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</si>
  <si>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</si>
  <si>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</si>
  <si>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</si>
  <si>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</si>
  <si>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</si>
  <si>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</si>
  <si>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</si>
  <si>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</si>
  <si>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</si>
  <si>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</si>
  <si>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</si>
  <si>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</si>
  <si>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</si>
  <si>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</si>
  <si>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</si>
  <si>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</si>
  <si>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</si>
  <si>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</si>
  <si>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</si>
  <si>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</si>
  <si>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</si>
  <si>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</si>
  <si>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</si>
  <si>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</si>
  <si>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</si>
  <si>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</si>
  <si>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</si>
  <si>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</si>
  <si>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</si>
  <si>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</si>
  <si>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</si>
  <si>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</si>
  <si>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</si>
  <si>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</si>
  <si>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</si>
  <si>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</si>
  <si>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</si>
  <si>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</si>
  <si>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</si>
  <si>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</si>
  <si>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</si>
  <si>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</si>
  <si>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</si>
  <si>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</si>
  <si>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</si>
  <si>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</si>
  <si>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</si>
  <si>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</si>
  <si>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</si>
  <si>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</si>
  <si>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</si>
  <si>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</si>
  <si>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</si>
  <si>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</si>
  <si>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</si>
  <si>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</si>
  <si>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</si>
  <si>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</si>
  <si>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</si>
  <si>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</si>
  <si>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</si>
  <si>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</si>
  <si>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</si>
  <si>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</si>
  <si>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</si>
  <si>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</si>
  <si>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</si>
  <si>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</si>
  <si>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</si>
  <si>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</si>
  <si>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</si>
  <si>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</si>
  <si>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</si>
  <si>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</si>
  <si>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</si>
  <si>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</si>
  <si>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</si>
  <si>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</si>
  <si>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</si>
  <si>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</si>
  <si>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</si>
  <si>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</si>
  <si>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</si>
  <si>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</si>
  <si>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</si>
  <si>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</si>
  <si>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</si>
  <si>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</si>
  <si>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</si>
  <si>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</si>
  <si>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</si>
  <si>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</si>
  <si>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</si>
  <si>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</si>
  <si>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</si>
  <si>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</si>
  <si>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</si>
  <si>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</si>
  <si>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</si>
  <si>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</si>
  <si>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</si>
  <si>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</si>
  <si>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</si>
  <si>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</si>
  <si>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</si>
  <si>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</si>
  <si>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</si>
  <si>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</si>
  <si>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</si>
  <si>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</si>
  <si>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</si>
  <si>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</si>
  <si>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</si>
  <si>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</si>
  <si>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</si>
  <si>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</si>
  <si>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</si>
  <si>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</si>
  <si>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</si>
  <si>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</si>
  <si>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</si>
  <si>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</si>
  <si>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</si>
  <si>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</si>
  <si>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</si>
  <si>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</si>
  <si>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</si>
  <si>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</si>
  <si>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</si>
  <si>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</si>
  <si>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</si>
  <si>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</si>
  <si>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</si>
  <si>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</si>
  <si>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</si>
  <si>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</si>
  <si>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</si>
  <si>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</si>
  <si>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</si>
  <si>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</si>
  <si>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</si>
  <si>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</si>
  <si>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</si>
  <si>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</si>
  <si>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</si>
  <si>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</si>
  <si>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</si>
  <si>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</si>
  <si>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</si>
  <si>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</si>
  <si>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</si>
  <si>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</si>
  <si>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</si>
  <si>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</si>
  <si>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</si>
  <si>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</si>
  <si>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</si>
  <si>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</si>
  <si>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</si>
  <si>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</si>
  <si>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</si>
  <si>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</si>
  <si>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</si>
  <si>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</si>
  <si>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</si>
  <si>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</si>
  <si>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</si>
  <si>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</si>
  <si>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</si>
  <si>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</si>
  <si>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</si>
  <si>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</si>
  <si>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</si>
  <si>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</si>
  <si>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</si>
  <si>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</si>
  <si>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</si>
  <si>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</si>
  <si>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</si>
  <si>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</si>
  <si>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</si>
  <si>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</si>
  <si>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</si>
  <si>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</si>
  <si>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</si>
  <si>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</si>
  <si>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</si>
  <si>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</si>
  <si>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</si>
  <si>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</si>
  <si>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</si>
  <si>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</si>
  <si>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</si>
  <si>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</si>
  <si>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</si>
  <si>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</si>
  <si>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</si>
  <si>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</si>
  <si>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</si>
  <si>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</si>
  <si>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</si>
  <si>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</si>
  <si>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</si>
  <si>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</si>
  <si>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</si>
  <si>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</si>
  <si>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</si>
  <si>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</si>
  <si>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</si>
  <si>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</si>
  <si>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</si>
  <si>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</si>
  <si>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</si>
  <si>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</si>
  <si>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</si>
  <si>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</si>
  <si>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</si>
  <si>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</si>
  <si>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</si>
  <si>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</si>
  <si>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</si>
  <si>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</si>
  <si>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</si>
  <si>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</si>
  <si>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</si>
  <si>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</si>
  <si>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</si>
  <si>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</si>
  <si>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</si>
  <si>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</si>
  <si>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</si>
  <si>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</si>
  <si>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</si>
  <si>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</si>
  <si>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</si>
  <si>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</si>
  <si>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</si>
  <si>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</si>
  <si>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</si>
  <si>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</si>
  <si>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</si>
  <si>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</si>
  <si>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</si>
  <si>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</si>
  <si>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</si>
  <si>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</si>
  <si>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</si>
  <si>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</si>
  <si>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</si>
  <si>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</si>
  <si>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</si>
  <si>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</si>
  <si>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</si>
  <si>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</si>
  <si>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</si>
  <si>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</si>
  <si>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</si>
  <si>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</si>
  <si>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</si>
  <si>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</si>
  <si>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</si>
  <si>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</si>
  <si>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</si>
  <si>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</si>
  <si>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</si>
  <si>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</si>
  <si>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</si>
  <si>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</si>
  <si>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</si>
  <si>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</si>
  <si>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</si>
  <si>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</si>
  <si>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</si>
  <si>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</si>
  <si>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</si>
  <si>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</si>
  <si>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</si>
  <si>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</si>
  <si>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</si>
  <si>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</si>
  <si>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</si>
  <si>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</si>
  <si>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</si>
  <si>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</si>
  <si>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</si>
  <si>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</si>
  <si>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</si>
  <si>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</si>
  <si>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</si>
  <si>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</si>
  <si>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</si>
  <si>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</si>
  <si>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</si>
  <si>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</si>
  <si>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</si>
  <si>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</si>
  <si>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</si>
  <si>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</si>
  <si>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</si>
  <si>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</si>
  <si>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</si>
  <si>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</si>
  <si>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</si>
  <si>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</si>
  <si>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</si>
  <si>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</si>
  <si>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</si>
  <si>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</si>
  <si>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</si>
  <si>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</si>
  <si>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</si>
  <si>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</si>
  <si>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</si>
  <si>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</si>
  <si>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</si>
  <si>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</si>
  <si>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</si>
  <si>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</si>
  <si>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</si>
  <si>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</si>
  <si>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</si>
  <si>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</si>
  <si>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</si>
  <si>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</si>
  <si>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</si>
  <si>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</si>
  <si>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</si>
  <si>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</si>
  <si>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</si>
  <si>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</si>
  <si>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</si>
  <si>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</si>
  <si>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</si>
  <si>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</si>
  <si>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</si>
  <si>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</si>
  <si>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</si>
  <si>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</si>
  <si>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</si>
  <si>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</si>
  <si>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</si>
  <si>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</si>
  <si>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</si>
  <si>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</si>
  <si>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</si>
  <si>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</si>
  <si>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</si>
  <si>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</si>
  <si>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</si>
  <si>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</si>
  <si>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</si>
  <si>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</si>
  <si>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</si>
  <si>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</si>
  <si>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</si>
  <si>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</si>
  <si>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</si>
  <si>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</si>
  <si>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</si>
  <si>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</si>
  <si>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</si>
  <si>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</si>
  <si>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</si>
  <si>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</si>
  <si>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</si>
  <si>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</si>
  <si>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</si>
  <si>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</si>
  <si>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</si>
  <si>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</si>
  <si>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</si>
  <si>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</si>
  <si>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</si>
  <si>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</si>
  <si>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</si>
  <si>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</si>
  <si>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</si>
  <si>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</si>
  <si>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</si>
  <si>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</si>
  <si>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</si>
  <si>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</si>
  <si>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</si>
  <si>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</si>
  <si>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</si>
  <si>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</si>
  <si>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</si>
  <si>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</si>
  <si>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</si>
  <si>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</si>
  <si>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</si>
  <si>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</si>
  <si>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</si>
  <si>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</si>
  <si>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</si>
  <si>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</si>
  <si>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</si>
  <si>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</si>
  <si>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</si>
  <si>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</si>
  <si>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</si>
  <si>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</si>
  <si>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</si>
  <si>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</si>
  <si>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</si>
  <si>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</si>
  <si>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</si>
  <si>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</si>
  <si>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</si>
  <si>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</si>
  <si>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</si>
  <si>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</si>
  <si>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</si>
  <si>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</si>
  <si>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</si>
  <si>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</si>
  <si>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</si>
  <si>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</si>
  <si>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</si>
  <si>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</si>
  <si>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</si>
  <si>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</si>
  <si>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</si>
  <si>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</si>
  <si>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</si>
  <si>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</si>
  <si>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</si>
  <si>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</si>
  <si>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</si>
  <si>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</si>
  <si>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</si>
  <si>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</si>
  <si>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</si>
  <si>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</si>
  <si>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</si>
  <si>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</si>
  <si>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</si>
  <si>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</si>
  <si>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</si>
  <si>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</si>
  <si>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</si>
  <si>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</si>
  <si>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</si>
  <si>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</si>
  <si>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</si>
  <si>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</si>
  <si>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</si>
  <si>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</si>
  <si>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</si>
  <si>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</si>
  <si>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</si>
  <si>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</si>
  <si>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</si>
  <si>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</si>
  <si>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</si>
  <si>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</si>
  <si>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</si>
  <si>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</si>
  <si>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</si>
  <si>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</si>
  <si>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</si>
  <si>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</si>
  <si>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</si>
  <si>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</si>
  <si>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</si>
  <si>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</si>
  <si>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</si>
  <si>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</si>
  <si>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</si>
  <si>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</si>
  <si>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</si>
  <si>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</si>
  <si>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</si>
  <si>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</si>
  <si>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</si>
  <si>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</si>
  <si>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</si>
  <si>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</si>
  <si>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</si>
  <si>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</si>
  <si>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</si>
  <si>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</si>
  <si>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</si>
  <si>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</si>
  <si>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</si>
  <si>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</si>
  <si>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</si>
  <si>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</si>
  <si>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</si>
  <si>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</si>
  <si>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</si>
  <si>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</si>
  <si>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</si>
  <si>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</si>
  <si>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</si>
  <si>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</si>
  <si>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</si>
  <si>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</si>
  <si>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</si>
  <si>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</si>
  <si>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</si>
  <si>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</si>
  <si>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</si>
  <si>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</si>
  <si>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</si>
  <si>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</si>
  <si>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</si>
  <si>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</si>
  <si>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</si>
  <si>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</si>
  <si>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</si>
  <si>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</si>
  <si>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</si>
  <si>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</si>
  <si>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</si>
  <si>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</si>
  <si>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</si>
  <si>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</si>
  <si>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</si>
  <si>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</si>
  <si>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</si>
  <si>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</si>
  <si>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</si>
  <si>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</si>
  <si>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</si>
  <si>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</si>
  <si>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</si>
  <si>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</si>
  <si>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</si>
  <si>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</si>
  <si>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</si>
  <si>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</si>
  <si>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</si>
  <si>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</si>
  <si>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</si>
  <si>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</si>
  <si>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</si>
  <si>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</si>
  <si>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</si>
  <si>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</si>
  <si>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</si>
  <si>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</si>
  <si>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</si>
  <si>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</si>
  <si>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</si>
  <si>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</si>
  <si>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</si>
  <si>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</si>
  <si>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</si>
  <si>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</si>
  <si>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</si>
  <si>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</si>
  <si>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</si>
  <si>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</si>
  <si>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</si>
  <si>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</si>
  <si>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</si>
  <si>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</si>
  <si>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</si>
  <si>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</si>
  <si>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</si>
  <si>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</si>
  <si>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</si>
  <si>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</si>
  <si>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</si>
  <si>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</si>
  <si>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</si>
  <si>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</si>
  <si>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</si>
  <si>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</si>
  <si>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</si>
  <si>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</si>
  <si>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</si>
  <si>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</si>
  <si>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</si>
  <si>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</si>
  <si>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</si>
  <si>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</si>
  <si>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</si>
  <si>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</si>
  <si>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</si>
  <si>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</si>
  <si>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</si>
  <si>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</si>
  <si>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</si>
  <si>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</si>
  <si>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</si>
  <si>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</si>
  <si>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</si>
  <si>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</si>
  <si>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</si>
  <si>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</si>
  <si>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</si>
  <si>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</si>
  <si>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</si>
  <si>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</si>
  <si>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</si>
  <si>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</si>
  <si>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</si>
  <si>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</si>
  <si>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</si>
  <si>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</si>
  <si>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</si>
  <si>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</si>
  <si>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</si>
  <si>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</si>
  <si>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</si>
  <si>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</si>
  <si>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</si>
  <si>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</si>
  <si>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</si>
  <si>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</si>
  <si>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</si>
  <si>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</si>
  <si>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</si>
  <si>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</si>
  <si>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</si>
  <si>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</si>
  <si>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</si>
  <si>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</si>
  <si>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</si>
  <si>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</si>
  <si>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</si>
  <si>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</si>
  <si>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</si>
  <si>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</si>
  <si>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</si>
  <si>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</si>
  <si>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</si>
  <si>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</si>
  <si>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</si>
  <si>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</si>
  <si>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</si>
  <si>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</si>
  <si>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</si>
  <si>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</si>
  <si>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</si>
  <si>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</si>
  <si>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</si>
  <si>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</si>
  <si>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</si>
  <si>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</si>
  <si>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</si>
  <si>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</si>
  <si>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</si>
  <si>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</si>
  <si>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</si>
  <si>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</si>
  <si>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</si>
  <si>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</si>
  <si>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</si>
  <si>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</si>
  <si>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</si>
  <si>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</si>
  <si>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</si>
  <si>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</si>
  <si>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</si>
  <si>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</si>
  <si>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</si>
  <si>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</si>
  <si>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</si>
  <si>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</si>
  <si>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</si>
  <si>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</si>
  <si>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</si>
  <si>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</si>
  <si>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</si>
  <si>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</si>
  <si>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</si>
  <si>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</si>
  <si>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</si>
  <si>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</si>
  <si>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</si>
  <si>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</si>
  <si>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</si>
  <si>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</si>
  <si>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</si>
  <si>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</si>
  <si>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</si>
  <si>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</si>
  <si>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</si>
  <si>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</si>
  <si>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</si>
  <si>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</si>
  <si>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</si>
  <si>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</si>
  <si>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</si>
  <si>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</si>
  <si>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</si>
  <si>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</si>
  <si>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</si>
  <si>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</si>
  <si>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</si>
  <si>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</si>
  <si>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</si>
  <si>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</si>
  <si>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</si>
  <si>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</si>
  <si>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</si>
  <si>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</si>
  <si>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</si>
  <si>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</si>
  <si>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</si>
  <si>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</si>
  <si>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</si>
  <si>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</si>
  <si>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</si>
  <si>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</si>
  <si>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</si>
  <si>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</si>
  <si>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</si>
  <si>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</si>
  <si>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</si>
  <si>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</si>
  <si>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</si>
  <si>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</si>
  <si>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Banco Santander Totta, S.A.</t>
  </si>
  <si>
    <t>Yes</t>
  </si>
  <si>
    <t>https://www.coveredbondlabel.com/issuer/95/</t>
  </si>
  <si>
    <t>intra-group</t>
  </si>
  <si>
    <t>ND,2</t>
  </si>
  <si>
    <t>North</t>
  </si>
  <si>
    <t>Center</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</si>
  <si>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</si>
  <si>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</si>
  <si>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</si>
  <si>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</si>
  <si>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</si>
  <si>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</si>
  <si>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</si>
  <si>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</si>
  <si>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</si>
  <si>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</si>
  <si>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</si>
  <si>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</si>
  <si>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</si>
  <si>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</si>
  <si>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</si>
  <si>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</si>
  <si>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</si>
  <si>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</si>
  <si>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</si>
  <si>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</si>
  <si>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</si>
  <si>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</si>
  <si>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</si>
  <si>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</si>
  <si>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</si>
  <si>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</si>
  <si>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</si>
  <si>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</si>
  <si>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</si>
  <si>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</si>
  <si>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</si>
  <si>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</si>
  <si>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</si>
  <si>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</si>
  <si>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</si>
  <si>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</si>
  <si>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</si>
  <si>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</si>
  <si>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</si>
  <si>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</si>
  <si>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</si>
  <si>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</si>
  <si>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</si>
  <si>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</si>
  <si>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</si>
  <si>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</si>
  <si>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</si>
  <si>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</si>
  <si>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</si>
  <si>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</si>
  <si>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</si>
  <si>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</si>
  <si>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A</t>
  </si>
  <si>
    <t>NP</t>
  </si>
  <si>
    <t>F2</t>
  </si>
  <si>
    <t>R-1 (low)</t>
  </si>
  <si>
    <t>BBB</t>
  </si>
  <si>
    <t>F2 </t>
  </si>
  <si>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</si>
  <si>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</si>
  <si>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</si>
  <si>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</si>
  <si>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</si>
  <si>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</si>
  <si>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</si>
  <si>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</si>
  <si>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</si>
  <si>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</si>
  <si>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Private Placements Covered Bonds Issues</t>
  </si>
  <si>
    <t>CRD Compliant (Yes/No)</t>
  </si>
  <si>
    <t>3. Asset Cover Test</t>
  </si>
  <si>
    <t>Mortgage Credit Pool</t>
  </si>
  <si>
    <t>Cash and Deposits</t>
  </si>
  <si>
    <t>RMBS</t>
  </si>
  <si>
    <t>Other securitues</t>
  </si>
  <si>
    <t>Total Cover Pool</t>
  </si>
  <si>
    <t>% of ECB eligible assets</t>
  </si>
  <si>
    <t xml:space="preserve"> </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</si>
  <si>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</si>
  <si>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</si>
  <si>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</si>
  <si>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</si>
  <si>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</si>
  <si>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</si>
  <si>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</si>
  <si>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</si>
  <si>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</si>
  <si>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</si>
  <si>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</si>
  <si>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</si>
  <si>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</si>
  <si>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</si>
  <si>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</si>
  <si>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</si>
  <si>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</si>
  <si>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</si>
  <si>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</si>
  <si>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</si>
  <si>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</si>
  <si>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</si>
  <si>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</si>
  <si>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</si>
  <si>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</si>
  <si>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</si>
  <si>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</si>
  <si>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</si>
  <si>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</si>
  <si>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</si>
  <si>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</si>
  <si>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</si>
  <si>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</si>
  <si>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</si>
  <si>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</si>
  <si>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</si>
  <si>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</si>
  <si>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</si>
  <si>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</si>
  <si>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</si>
  <si>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</si>
  <si>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</si>
  <si>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</si>
  <si>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</si>
  <si>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</si>
  <si>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</si>
  <si>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</si>
  <si>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</si>
  <si>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</si>
  <si>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</si>
  <si>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</si>
  <si>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</si>
  <si>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</si>
  <si>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</si>
  <si>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</si>
  <si>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</si>
  <si>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</si>
  <si>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</si>
  <si>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</si>
  <si>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</si>
  <si>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</si>
  <si>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</si>
  <si>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</si>
  <si>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</si>
  <si>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</si>
  <si>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</si>
  <si>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</si>
  <si>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</si>
  <si>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</si>
  <si>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</si>
  <si>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</si>
  <si>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</si>
  <si>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</si>
  <si>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</si>
  <si>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</si>
  <si>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</si>
  <si>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</si>
  <si>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</si>
  <si>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</si>
  <si>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</si>
  <si>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</si>
  <si>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</si>
  <si>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</si>
  <si>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</si>
  <si>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</si>
  <si>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</si>
  <si>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</si>
  <si>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</si>
  <si>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</si>
  <si>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</si>
  <si>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</si>
  <si>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</si>
  <si>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2020</t>
  </si>
  <si>
    <t>2021</t>
  </si>
  <si>
    <t>2022</t>
  </si>
  <si>
    <t>2023</t>
  </si>
  <si>
    <t>2024</t>
  </si>
  <si>
    <t>2025</t>
  </si>
  <si>
    <t>2030</t>
  </si>
  <si>
    <t>2035</t>
  </si>
  <si>
    <t>2040</t>
  </si>
  <si>
    <t>2045</t>
  </si>
  <si>
    <t>2050</t>
  </si>
  <si>
    <t>2055</t>
  </si>
  <si>
    <t>2060</t>
  </si>
  <si>
    <t>2065</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</si>
  <si>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</si>
  <si>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</si>
  <si>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</si>
  <si>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</si>
  <si>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</si>
  <si>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</si>
  <si>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</si>
  <si>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</si>
  <si>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</si>
  <si>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</si>
  <si>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</si>
  <si>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</si>
  <si>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</si>
  <si>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</si>
  <si>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</si>
  <si>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</si>
  <si>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</si>
  <si>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</si>
  <si>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</si>
  <si>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</si>
  <si>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</si>
  <si>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</si>
  <si>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</si>
  <si>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</si>
  <si>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</si>
  <si>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10. Contacts</t>
  </si>
  <si>
    <t xml:space="preserve">Corporate Finance Division - Long Term Funding                                     </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</si>
  <si>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</si>
  <si>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</si>
  <si>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</si>
  <si>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</si>
  <si>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</si>
  <si>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</si>
  <si>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</si>
  <si>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</si>
  <si>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</si>
  <si>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</si>
  <si>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</si>
  <si>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Maximum LTV Indexed</t>
  </si>
  <si>
    <t>Maximum Seasoning</t>
  </si>
  <si>
    <t>Aa3</t>
  </si>
  <si>
    <t>Baa3</t>
  </si>
  <si>
    <t>Net Present Value of Assets (incl. derivatives) - Net present value of liabilities (incl. derivatives) ≥ 0</t>
  </si>
  <si>
    <t>Net Present Value of Assets (incl. derivatives) - Net present value of liabilities (incl. derivatives) ≥ 0 (stress of + 200bps)</t>
  </si>
  <si>
    <t>Net Present Value of Assets (incl. derivatives) - Net present value of liabilities (incl. derivatives) ≥ 0 (stress of - 200bps)</t>
  </si>
  <si>
    <t>https://www.santandertotta.pt/pt_PT/Investor-Relations/Emissão-de-Divida/2019.html</t>
  </si>
  <si>
    <t>Historically observed</t>
  </si>
  <si>
    <r>
      <t>Other Assets (Deposits and Securities at market value)</t>
    </r>
    <r>
      <rPr>
        <b/>
        <vertAlign val="superscript"/>
        <sz val="9"/>
        <rFont val="Santander Text"/>
        <family val="2"/>
      </rPr>
      <t>2</t>
    </r>
  </si>
  <si>
    <r>
      <t>Overcollateralization</t>
    </r>
    <r>
      <rPr>
        <b/>
        <vertAlign val="superscript"/>
        <sz val="9"/>
        <rFont val="Santander Text"/>
        <family val="2"/>
      </rPr>
      <t>3</t>
    </r>
    <r>
      <rPr>
        <b/>
        <sz val="9"/>
        <rFont val="Santander Text"/>
        <family val="2"/>
      </rPr>
      <t xml:space="preserve"> with cash collateral (OC)</t>
    </r>
  </si>
  <si>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</si>
  <si>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</si>
  <si>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</si>
  <si>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</si>
  <si>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r>
      <t>Insured Property</t>
    </r>
    <r>
      <rPr>
        <b/>
        <vertAlign val="superscript"/>
        <sz val="9"/>
        <rFont val="Santander Text"/>
        <family val="2"/>
      </rPr>
      <t>6</t>
    </r>
  </si>
  <si>
    <r>
      <t>Delinquencies</t>
    </r>
    <r>
      <rPr>
        <b/>
        <vertAlign val="superscript"/>
        <sz val="9"/>
        <color theme="3"/>
        <rFont val="Santander Text"/>
        <family val="2"/>
      </rPr>
      <t>7</t>
    </r>
  </si>
  <si>
    <r>
      <t>Projected Outstanding Amount</t>
    </r>
    <r>
      <rPr>
        <b/>
        <vertAlign val="superscript"/>
        <sz val="9"/>
        <rFont val="Santander Text"/>
        <family val="2"/>
      </rPr>
      <t>b</t>
    </r>
  </si>
  <si>
    <r>
      <t>Residencial Mortgages</t>
    </r>
    <r>
      <rPr>
        <vertAlign val="superscript"/>
        <sz val="9"/>
        <rFont val="Santander Text"/>
        <family val="2"/>
      </rPr>
      <t>b</t>
    </r>
  </si>
  <si>
    <r>
      <t>Other Assets</t>
    </r>
    <r>
      <rPr>
        <vertAlign val="superscript"/>
        <sz val="9"/>
        <rFont val="Santander Text"/>
        <family val="2"/>
      </rPr>
      <t>2</t>
    </r>
  </si>
  <si>
    <r>
      <t>Liquidity Cushion (according to Fitch's definition)</t>
    </r>
    <r>
      <rPr>
        <b/>
        <vertAlign val="superscript"/>
        <sz val="9"/>
        <rFont val="Santander Text"/>
        <family val="2"/>
      </rPr>
      <t>c</t>
    </r>
  </si>
  <si>
    <r>
      <t>Of Which Interest Rate Derivatives</t>
    </r>
    <r>
      <rPr>
        <b/>
        <vertAlign val="superscript"/>
        <sz val="9"/>
        <rFont val="Santander Text"/>
        <family val="2"/>
      </rPr>
      <t>b</t>
    </r>
  </si>
  <si>
    <r>
      <t>Of Which Currency Swaps</t>
    </r>
    <r>
      <rPr>
        <b/>
        <vertAlign val="superscript"/>
        <sz val="9"/>
        <rFont val="Santander Text"/>
        <family val="2"/>
      </rPr>
      <t xml:space="preserve"> </t>
    </r>
  </si>
  <si>
    <r>
      <t>b</t>
    </r>
    <r>
      <rPr>
        <sz val="9"/>
        <rFont val="Santander Text"/>
        <family val="2"/>
      </rPr>
      <t xml:space="preserve"> External Counterparties (No)</t>
    </r>
  </si>
  <si>
    <r>
      <rPr>
        <b/>
        <vertAlign val="superscript"/>
        <sz val="9"/>
        <rFont val="Santander Text"/>
        <family val="2"/>
      </rPr>
      <t>1</t>
    </r>
    <r>
      <rPr>
        <b/>
        <sz val="9"/>
        <rFont val="Santander Text"/>
        <family val="2"/>
      </rPr>
      <t xml:space="preserve"> Soft Bullet Date (Extended Maturity)</t>
    </r>
  </si>
  <si>
    <r>
      <rPr>
        <b/>
        <vertAlign val="superscript"/>
        <sz val="9"/>
        <rFont val="Santander Text"/>
        <family val="2"/>
      </rPr>
      <t>2</t>
    </r>
    <r>
      <rPr>
        <b/>
        <sz val="9"/>
        <rFont val="Santander Text"/>
        <family val="2"/>
      </rPr>
      <t xml:space="preserve"> Other Assets</t>
    </r>
  </si>
  <si>
    <r>
      <rPr>
        <b/>
        <vertAlign val="superscript"/>
        <sz val="9"/>
        <rFont val="Santander Text"/>
        <family val="2"/>
      </rPr>
      <t>3</t>
    </r>
    <r>
      <rPr>
        <b/>
        <sz val="9"/>
        <rFont val="Santander Text"/>
        <family val="2"/>
      </rPr>
      <t xml:space="preserve"> Overcollateralisation</t>
    </r>
  </si>
  <si>
    <r>
      <rPr>
        <b/>
        <vertAlign val="superscript"/>
        <sz val="9"/>
        <rFont val="Santander Text"/>
        <family val="2"/>
      </rPr>
      <t>4</t>
    </r>
    <r>
      <rPr>
        <b/>
        <sz val="9"/>
        <rFont val="Santander Text"/>
        <family val="2"/>
      </rPr>
      <t xml:space="preserve"> Net Present Value (NPV)</t>
    </r>
  </si>
  <si>
    <r>
      <rPr>
        <b/>
        <vertAlign val="superscript"/>
        <sz val="9"/>
        <rFont val="Santander Text"/>
        <family val="2"/>
      </rPr>
      <t>5</t>
    </r>
    <r>
      <rPr>
        <b/>
        <sz val="9"/>
        <rFont val="Santander Text"/>
        <family val="2"/>
      </rPr>
      <t xml:space="preserve"> Loan-to-Value</t>
    </r>
  </si>
  <si>
    <r>
      <rPr>
        <b/>
        <vertAlign val="superscript"/>
        <sz val="9"/>
        <rFont val="Santander Text"/>
        <family val="2"/>
      </rPr>
      <t>6</t>
    </r>
    <r>
      <rPr>
        <b/>
        <sz val="9"/>
        <rFont val="Santander Text"/>
        <family val="2"/>
      </rPr>
      <t xml:space="preserve"> Insured Property</t>
    </r>
  </si>
  <si>
    <r>
      <rPr>
        <b/>
        <vertAlign val="superscript"/>
        <sz val="9"/>
        <rFont val="Santander Text"/>
        <family val="2"/>
      </rPr>
      <t>7</t>
    </r>
    <r>
      <rPr>
        <b/>
        <sz val="9"/>
        <rFont val="Santander Text"/>
        <family val="2"/>
      </rPr>
      <t xml:space="preserve"> Delinquencies</t>
    </r>
  </si>
  <si>
    <t>Alentejo</t>
  </si>
  <si>
    <r>
      <t>1</t>
    </r>
    <r>
      <rPr>
        <sz val="9"/>
        <rFont val="Santander Text"/>
        <family val="2"/>
      </rPr>
      <t xml:space="preserve"> Ratings as of Report Reference Date</t>
    </r>
  </si>
  <si>
    <t>Covered Bond 15 (PTBSRBOE0021)</t>
  </si>
  <si>
    <t>Covered Bond 22 (PTBSRIOE0024)</t>
  </si>
  <si>
    <t>Covered Bond 23 (PTBSRJOM0023)</t>
  </si>
  <si>
    <t>Covered Bond 14 (PTBSRAOE0022)</t>
  </si>
  <si>
    <t>Covered Bond 16 (PTBSRCOE0020)</t>
  </si>
  <si>
    <t>Covered Bond 17 (PTBSRDOE0029)</t>
  </si>
  <si>
    <t>Covered Bond 18 (PTBSRFOE0019)</t>
  </si>
  <si>
    <t>Covered Bond 20 (PTBSRKOM0020)</t>
  </si>
  <si>
    <t>Covered Bond 21 (PTBSRHOE0025)</t>
  </si>
  <si>
    <t>Covered Bond 24 (PTBSRGOM0034)</t>
  </si>
  <si>
    <r>
      <rPr>
        <vertAlign val="superscript"/>
        <sz val="9"/>
        <rFont val="Santander Text"/>
        <family val="2"/>
      </rPr>
      <t xml:space="preserve">b </t>
    </r>
    <r>
      <rPr>
        <sz val="9"/>
        <rFont val="Santander Text"/>
        <family val="2"/>
      </rPr>
      <t>Includes mortgage pool and other assets; assumes no prepayments.</t>
    </r>
  </si>
  <si>
    <r>
      <t xml:space="preserve">c </t>
    </r>
    <r>
      <rPr>
        <sz val="9"/>
        <rFont val="Santander Text"/>
        <family val="2"/>
      </rPr>
      <t xml:space="preserve">At least equal to the interest payments due on the Covered Bonds Outstanding before swaps for the next 3 months </t>
    </r>
  </si>
  <si>
    <t xml:space="preserve">Lisbon </t>
  </si>
  <si>
    <t>mercadosfinanceiros@santander.pt</t>
  </si>
  <si>
    <t>Reporting Date: 31/12/19</t>
  </si>
  <si>
    <t>Cut-off Date: 31/12/19</t>
  </si>
  <si>
    <t>31/12/2019</t>
  </si>
  <si>
    <t>A-2</t>
  </si>
  <si>
    <t>BBB (high)</t>
  </si>
  <si>
    <t>2068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</si>
</sst>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
      <u/>
      <sz val="9.9"/>
      <color theme="10"/>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b/>
      <sz val="12"/>
      <color theme="1"/>
      <name val="Calibri"/>
      <family val="2"/>
      <scheme val="minor"/>
    </font>
    <font>
      <sz val="12"/>
      <color theme="1"/>
      <name val="Calibri"/>
      <family val="2"/>
      <scheme val="minor"/>
    </font>
    <font>
      <b/>
      <sz val="12"/>
      <color theme="9" tint="-0.249977111117893"/>
      <name val="Calibri"/>
      <family val="2"/>
      <scheme val="minor"/>
    </font>
    <font>
      <sz val="12"/>
      <name val="Calibri"/>
      <family val="2"/>
      <scheme val="minor"/>
    </font>
    <font>
      <b/>
      <sz val="12"/>
      <color theme="0"/>
      <name val="Calibri"/>
      <family val="2"/>
      <scheme val="minor"/>
    </font>
    <font>
      <b/>
      <u/>
      <sz val="12"/>
      <name val="Calibri"/>
      <family val="2"/>
      <scheme val="minor"/>
    </font>
    <font>
      <u/>
      <sz val="12"/>
      <color theme="10"/>
      <name val="Calibri"/>
      <family val="2"/>
      <scheme val="minor"/>
    </font>
    <font>
      <b/>
      <sz val="12"/>
      <name val="Calibri"/>
      <family val="2"/>
      <scheme val="minor"/>
    </font>
    <font>
      <i/>
      <sz val="12"/>
      <name val="Calibri"/>
      <family val="2"/>
      <scheme val="minor"/>
    </font>
    <font>
      <b/>
      <u/>
      <sz val="12"/>
      <color theme="10"/>
      <name val="Calibri"/>
      <family val="2"/>
      <scheme val="minor"/>
    </font>
    <font>
      <b/>
      <i/>
      <sz val="12"/>
      <name val="Calibri"/>
      <family val="2"/>
      <scheme val="minor"/>
    </font>
    <font>
      <sz val="12"/>
      <color theme="1"/>
      <name val="Arial"/>
      <family val="2"/>
    </font>
    <font>
      <i/>
      <sz val="12"/>
      <color theme="1"/>
      <name val="Calibri"/>
      <family val="2"/>
      <scheme val="minor"/>
    </font>
    <font>
      <sz val="12"/>
      <name val="Arial"/>
      <family val="2"/>
    </font>
    <font>
      <i/>
      <u/>
      <sz val="12"/>
      <name val="Calibri"/>
      <family val="2"/>
      <scheme val="minor"/>
    </font>
    <font>
      <sz val="12"/>
      <color theme="6" tint="-0.249977111117893"/>
      <name val="Calibri"/>
      <family val="2"/>
      <scheme val="minor"/>
    </font>
    <font>
      <sz val="9"/>
      <name val="Santander Text"/>
      <family val="2"/>
    </font>
    <font>
      <b/>
      <sz val="9"/>
      <name val="Santander Text"/>
      <family val="2"/>
    </font>
    <font>
      <b/>
      <sz val="9"/>
      <color indexed="9"/>
      <name val="Santander Text"/>
      <family val="2"/>
    </font>
    <font>
      <sz val="9"/>
      <color theme="1"/>
      <name val="Santander Text"/>
      <family val="2"/>
    </font>
    <font>
      <i/>
      <sz val="9"/>
      <name val="Santander Text"/>
      <family val="2"/>
    </font>
    <font>
      <b/>
      <vertAlign val="superscript"/>
      <sz val="9"/>
      <name val="Santander Text"/>
      <family val="2"/>
    </font>
    <font>
      <vertAlign val="superscript"/>
      <sz val="9"/>
      <name val="Santander Text"/>
      <family val="2"/>
    </font>
    <font>
      <sz val="9"/>
      <color theme="3"/>
      <name val="Santander Text"/>
      <family val="2"/>
    </font>
    <font>
      <b/>
      <sz val="9"/>
      <color theme="3"/>
      <name val="Santander Text"/>
      <family val="2"/>
    </font>
    <font>
      <b/>
      <vertAlign val="superscript"/>
      <sz val="9"/>
      <color theme="3"/>
      <name val="Santander Text"/>
      <family val="2"/>
    </font>
    <font>
      <sz val="9"/>
      <color theme="10"/>
      <name val="Santander Text"/>
      <family val="2"/>
    </font>
    <font>
      <b/>
      <sz val="9"/>
      <color theme="1"/>
      <name val="Santander Text"/>
      <family val="2"/>
    </font>
    <font>
      <b/>
      <sz val="9"/>
      <name val="Tahoma"/>
      <family val="2"/>
    </font>
    <font>
      <sz val="9"/>
      <name val="Tahoma"/>
      <family val="2"/>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25" fillId="0" borderId="0"/>
    <xf numFmtId="0" fontId="22" fillId="0" borderId="0">
      <alignment horizontal="left" wrapText="1"/>
    </xf>
    <xf numFmtId="43" fontId="4"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22" fillId="0" borderId="0">
      <alignment horizontal="left" wrapText="1"/>
    </xf>
    <xf numFmtId="0" fontId="22" fillId="0" borderId="0"/>
    <xf numFmtId="0" fontId="30" fillId="0" borderId="0" applyNumberFormat="0" applyFill="0" applyBorder="0" applyAlignment="0" applyProtection="0">
      <alignment vertical="top"/>
      <protection locked="0"/>
    </xf>
    <xf numFmtId="0" fontId="29" fillId="0" borderId="0"/>
    <xf numFmtId="0" fontId="22" fillId="0" borderId="0">
      <alignment horizontal="left" wrapText="1"/>
    </xf>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31" fillId="21"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25" borderId="31" applyNumberFormat="0" applyAlignment="0" applyProtection="0"/>
    <xf numFmtId="0" fontId="36" fillId="0" borderId="32" applyNumberFormat="0" applyFill="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9" borderId="0" applyNumberFormat="0" applyBorder="0" applyAlignment="0" applyProtection="0"/>
    <xf numFmtId="0" fontId="37" fillId="13" borderId="0" applyNumberFormat="0" applyBorder="0" applyAlignment="0" applyProtection="0"/>
    <xf numFmtId="0" fontId="38" fillId="16" borderId="31" applyNumberFormat="0" applyAlignment="0" applyProtection="0"/>
    <xf numFmtId="44" fontId="22" fillId="0" borderId="0" applyFont="0" applyFill="0" applyBorder="0" applyAlignment="0" applyProtection="0"/>
    <xf numFmtId="0" fontId="22" fillId="0" borderId="0"/>
    <xf numFmtId="0" fontId="39" fillId="12" borderId="0" applyNumberFormat="0" applyBorder="0" applyAlignment="0" applyProtection="0"/>
    <xf numFmtId="0" fontId="40" fillId="30" borderId="0" applyNumberFormat="0" applyBorder="0" applyAlignment="0" applyProtection="0"/>
    <xf numFmtId="0" fontId="41" fillId="31" borderId="33" applyNumberFormat="0" applyFont="0" applyAlignment="0" applyProtection="0"/>
    <xf numFmtId="0" fontId="42" fillId="25" borderId="3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2" borderId="35" applyNumberFormat="0" applyAlignment="0" applyProtection="0"/>
  </cellStyleXfs>
  <cellXfs count="4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0" fontId="20" fillId="0" borderId="0" xfId="0" quotePrefix="1" applyFont="1" applyFill="1" applyBorder="1" applyAlignment="1">
      <alignment horizontal="right" vertical="center" wrapText="1"/>
    </xf>
    <xf numFmtId="0" fontId="0" fillId="0" borderId="0" xfId="0" applyFill="1"/>
    <xf numFmtId="0" fontId="14" fillId="0" borderId="0" xfId="2"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4"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28"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47" fillId="0" borderId="0" xfId="0" applyFont="1" applyFill="1" applyBorder="1" applyAlignment="1">
      <alignment horizontal="left" vertical="center"/>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1" fillId="3" borderId="0" xfId="0" applyFont="1" applyFill="1" applyBorder="1" applyAlignment="1">
      <alignment horizontal="center" vertical="center" wrapText="1"/>
    </xf>
    <xf numFmtId="0" fontId="50" fillId="0" borderId="10" xfId="0" applyFont="1" applyFill="1" applyBorder="1" applyAlignment="1" applyProtection="1">
      <alignment horizontal="center" vertical="center" wrapText="1"/>
    </xf>
    <xf numFmtId="0" fontId="51" fillId="0" borderId="0"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12" xfId="2" quotePrefix="1" applyFont="1" applyFill="1" applyBorder="1" applyAlignment="1">
      <alignment horizontal="center" vertical="center" wrapText="1"/>
    </xf>
    <xf numFmtId="0" fontId="53" fillId="0" borderId="12" xfId="2" applyFont="1" applyFill="1" applyBorder="1" applyAlignment="1">
      <alignment horizontal="center" vertical="center" wrapText="1"/>
    </xf>
    <xf numFmtId="0" fontId="53" fillId="0" borderId="13" xfId="2"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0" fontId="51" fillId="2" borderId="0"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0" fillId="0" borderId="0" xfId="0" applyFont="1" applyFill="1" applyBorder="1" applyAlignment="1" applyProtection="1">
      <alignment horizontal="center" vertical="center" wrapText="1"/>
    </xf>
    <xf numFmtId="0" fontId="53" fillId="0" borderId="0" xfId="2" applyFont="1" applyFill="1" applyBorder="1" applyAlignment="1" applyProtection="1">
      <alignment horizontal="center" vertical="center" wrapText="1"/>
    </xf>
    <xf numFmtId="0" fontId="55" fillId="0" borderId="0" xfId="0" applyFont="1" applyFill="1" applyBorder="1" applyAlignment="1">
      <alignment horizontal="center" vertical="center" wrapText="1"/>
    </xf>
    <xf numFmtId="0" fontId="56" fillId="0" borderId="0" xfId="2" quotePrefix="1" applyFont="1" applyFill="1" applyBorder="1" applyAlignment="1">
      <alignment horizontal="center" vertical="center" wrapText="1"/>
    </xf>
    <xf numFmtId="0" fontId="50" fillId="0" borderId="0" xfId="0" quotePrefix="1" applyFont="1" applyFill="1" applyBorder="1" applyAlignment="1">
      <alignment horizontal="center" vertical="center" wrapText="1"/>
    </xf>
    <xf numFmtId="0" fontId="54" fillId="0" borderId="0" xfId="0" quotePrefix="1" applyFont="1" applyFill="1" applyBorder="1" applyAlignment="1">
      <alignment horizontal="center" vertical="center" wrapText="1"/>
    </xf>
    <xf numFmtId="0" fontId="54" fillId="5" borderId="0" xfId="0" applyFont="1" applyFill="1" applyBorder="1" applyAlignment="1">
      <alignment horizontal="center" vertical="center" wrapText="1"/>
    </xf>
    <xf numFmtId="0" fontId="57" fillId="5" borderId="0" xfId="0" quotePrefix="1" applyFont="1" applyFill="1" applyBorder="1" applyAlignment="1">
      <alignment horizontal="center" vertical="center" wrapText="1"/>
    </xf>
    <xf numFmtId="0" fontId="52"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4" fontId="50" fillId="0" borderId="0" xfId="0" applyNumberFormat="1" applyFont="1" applyFill="1" applyBorder="1" applyAlignment="1" applyProtection="1">
      <alignment horizontal="center" vertical="center" wrapText="1"/>
    </xf>
    <xf numFmtId="0" fontId="55" fillId="0" borderId="0" xfId="0" quotePrefix="1" applyFont="1" applyFill="1" applyBorder="1" applyAlignment="1">
      <alignment horizontal="center" vertical="center" wrapText="1"/>
    </xf>
    <xf numFmtId="0" fontId="54" fillId="5" borderId="0" xfId="0" quotePrefix="1" applyFont="1" applyFill="1" applyBorder="1" applyAlignment="1">
      <alignment horizontal="center" vertical="center" wrapText="1"/>
    </xf>
    <xf numFmtId="9" fontId="50" fillId="0" borderId="0" xfId="1" applyFont="1" applyFill="1" applyBorder="1" applyAlignment="1">
      <alignment horizontal="center" vertical="center" wrapText="1"/>
    </xf>
    <xf numFmtId="166" fontId="50" fillId="0" borderId="0" xfId="0" applyNumberFormat="1" applyFont="1" applyFill="1" applyBorder="1" applyAlignment="1">
      <alignment horizontal="center" vertical="center" wrapText="1"/>
    </xf>
    <xf numFmtId="3" fontId="50" fillId="0" borderId="0" xfId="0" quotePrefix="1" applyNumberFormat="1" applyFont="1" applyFill="1" applyBorder="1" applyAlignment="1">
      <alignment horizontal="center" vertical="center" wrapText="1"/>
    </xf>
    <xf numFmtId="10" fontId="50" fillId="0" borderId="0" xfId="0" quotePrefix="1" applyNumberFormat="1" applyFont="1" applyFill="1" applyBorder="1" applyAlignment="1">
      <alignment horizontal="center" vertical="center" wrapText="1"/>
    </xf>
    <xf numFmtId="10" fontId="50" fillId="0" borderId="0" xfId="0" quotePrefix="1" applyNumberFormat="1" applyFont="1" applyFill="1" applyBorder="1" applyAlignment="1" applyProtection="1">
      <alignment horizontal="center" vertical="center" wrapText="1"/>
    </xf>
    <xf numFmtId="0" fontId="50" fillId="0" borderId="0" xfId="0" quotePrefix="1" applyFont="1" applyFill="1" applyBorder="1" applyAlignment="1">
      <alignment horizontal="right" vertical="center" wrapText="1"/>
    </xf>
    <xf numFmtId="9" fontId="50" fillId="0" borderId="0" xfId="1" quotePrefix="1" applyFont="1" applyFill="1" applyBorder="1" applyAlignment="1">
      <alignment horizontal="center" vertical="center" wrapText="1"/>
    </xf>
    <xf numFmtId="0" fontId="55" fillId="0" borderId="0" xfId="0" applyFont="1" applyFill="1" applyBorder="1" applyAlignment="1">
      <alignment horizontal="right" vertical="center" wrapText="1"/>
    </xf>
    <xf numFmtId="166" fontId="58"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quotePrefix="1" applyFont="1" applyFill="1" applyBorder="1" applyAlignment="1">
      <alignment horizontal="center" vertical="center" wrapText="1"/>
    </xf>
    <xf numFmtId="167" fontId="50" fillId="0" borderId="0" xfId="0" applyNumberFormat="1" applyFont="1" applyFill="1" applyBorder="1" applyAlignment="1">
      <alignment horizontal="center" vertical="center" wrapText="1"/>
    </xf>
    <xf numFmtId="0" fontId="48" fillId="0" borderId="0" xfId="0" quotePrefix="1" applyFont="1" applyFill="1" applyBorder="1" applyAlignment="1">
      <alignment horizontal="right" vertical="center" wrapText="1"/>
    </xf>
    <xf numFmtId="167" fontId="50" fillId="0" borderId="0" xfId="0" quotePrefix="1" applyNumberFormat="1" applyFont="1" applyFill="1" applyBorder="1" applyAlignment="1">
      <alignment horizontal="center" vertical="center" wrapText="1"/>
    </xf>
    <xf numFmtId="0" fontId="59" fillId="0" borderId="0" xfId="0" quotePrefix="1" applyFont="1" applyFill="1" applyBorder="1" applyAlignment="1">
      <alignment horizontal="right" vertical="center" wrapText="1"/>
    </xf>
    <xf numFmtId="0" fontId="60" fillId="0" borderId="0" xfId="0" applyFont="1" applyFill="1" applyBorder="1" applyAlignment="1">
      <alignment horizontal="center" vertical="center" wrapText="1"/>
    </xf>
    <xf numFmtId="0" fontId="48" fillId="0" borderId="0" xfId="0" applyFont="1" applyFill="1" applyBorder="1" applyAlignment="1">
      <alignment horizontal="right" vertical="center" wrapText="1"/>
    </xf>
    <xf numFmtId="9" fontId="48" fillId="0" borderId="0" xfId="1" quotePrefix="1" applyFont="1" applyFill="1" applyBorder="1" applyAlignment="1">
      <alignment horizontal="center" vertical="center" wrapText="1"/>
    </xf>
    <xf numFmtId="2" fontId="50" fillId="0" borderId="0" xfId="0" applyNumberFormat="1" applyFont="1" applyFill="1" applyBorder="1" applyAlignment="1" applyProtection="1">
      <alignment horizontal="center" vertical="center" wrapText="1"/>
    </xf>
    <xf numFmtId="0" fontId="55" fillId="0" borderId="0" xfId="0" quotePrefix="1" applyFont="1" applyFill="1" applyBorder="1" applyAlignment="1">
      <alignment horizontal="right" vertical="center" wrapText="1"/>
    </xf>
    <xf numFmtId="0" fontId="48" fillId="0" borderId="0" xfId="0" applyFont="1" applyFill="1" applyAlignment="1">
      <alignment horizontal="center"/>
    </xf>
    <xf numFmtId="0" fontId="48" fillId="0" borderId="0" xfId="0" applyFont="1"/>
    <xf numFmtId="0" fontId="55"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53" fillId="0" borderId="0" xfId="2" applyFont="1" applyFill="1" applyBorder="1" applyAlignment="1">
      <alignment horizontal="center" vertical="center" wrapText="1"/>
    </xf>
    <xf numFmtId="0" fontId="62" fillId="0" borderId="0" xfId="0" applyFont="1" applyFill="1" applyBorder="1" applyAlignment="1">
      <alignment horizontal="center" vertical="center" wrapText="1"/>
    </xf>
    <xf numFmtId="0" fontId="53" fillId="0" borderId="0" xfId="2" applyFont="1" applyAlignment="1">
      <alignment horizontal="center"/>
    </xf>
    <xf numFmtId="0" fontId="14" fillId="0" borderId="0" xfId="2" applyFill="1" applyBorder="1" applyAlignment="1" applyProtection="1">
      <alignment horizontal="center" vertical="center" wrapText="1"/>
    </xf>
    <xf numFmtId="43" fontId="2" fillId="0" borderId="0" xfId="9"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0" fontId="63" fillId="7" borderId="0" xfId="0" applyFont="1" applyFill="1" applyAlignment="1">
      <alignment horizontal="right" vertical="center"/>
    </xf>
    <xf numFmtId="0" fontId="63" fillId="7" borderId="0" xfId="0" applyFont="1" applyFill="1" applyBorder="1" applyAlignment="1">
      <alignment horizontal="right" vertical="center"/>
    </xf>
    <xf numFmtId="0" fontId="63" fillId="0" borderId="0" xfId="0" applyFont="1" applyFill="1" applyBorder="1" applyAlignment="1">
      <alignment horizontal="center" vertical="center"/>
    </xf>
    <xf numFmtId="0" fontId="63" fillId="7" borderId="14" xfId="0" applyFont="1" applyFill="1" applyBorder="1" applyAlignment="1">
      <alignment horizontal="right" vertical="center"/>
    </xf>
    <xf numFmtId="0" fontId="63" fillId="0" borderId="14" xfId="0" applyFont="1" applyFill="1" applyBorder="1" applyAlignment="1">
      <alignment horizontal="center" vertical="center"/>
    </xf>
    <xf numFmtId="0" fontId="65" fillId="9" borderId="15" xfId="0" applyFont="1" applyFill="1" applyBorder="1" applyAlignment="1">
      <alignment vertical="center"/>
    </xf>
    <xf numFmtId="0" fontId="65" fillId="7" borderId="18" xfId="0" applyFont="1" applyFill="1" applyBorder="1" applyAlignment="1">
      <alignment vertical="center"/>
    </xf>
    <xf numFmtId="0" fontId="64" fillId="7" borderId="0" xfId="0" applyFont="1" applyFill="1" applyBorder="1" applyAlignment="1">
      <alignment horizontal="center" vertical="center"/>
    </xf>
    <xf numFmtId="0" fontId="63" fillId="7" borderId="0" xfId="0" applyFont="1" applyFill="1" applyBorder="1" applyAlignment="1">
      <alignment vertical="center"/>
    </xf>
    <xf numFmtId="0" fontId="63" fillId="7" borderId="19" xfId="0" applyFont="1" applyFill="1" applyBorder="1" applyAlignment="1">
      <alignment vertical="center"/>
    </xf>
    <xf numFmtId="0" fontId="65" fillId="9" borderId="18" xfId="0" applyFont="1" applyFill="1" applyBorder="1" applyAlignment="1">
      <alignment horizontal="center" vertical="center"/>
    </xf>
    <xf numFmtId="0" fontId="65" fillId="9" borderId="20" xfId="0" applyFont="1" applyFill="1" applyBorder="1" applyAlignment="1">
      <alignment horizontal="center" vertical="center"/>
    </xf>
    <xf numFmtId="0" fontId="65" fillId="9" borderId="21" xfId="0" applyFont="1" applyFill="1" applyBorder="1" applyAlignment="1">
      <alignment horizontal="center" vertical="center"/>
    </xf>
    <xf numFmtId="0" fontId="64" fillId="0" borderId="0" xfId="0" applyFont="1" applyFill="1" applyBorder="1" applyAlignment="1">
      <alignment vertical="center"/>
    </xf>
    <xf numFmtId="0" fontId="64" fillId="0" borderId="18" xfId="0" applyFont="1" applyFill="1" applyBorder="1" applyAlignment="1">
      <alignment horizontal="right" vertical="center"/>
    </xf>
    <xf numFmtId="0" fontId="64" fillId="0" borderId="0" xfId="0" applyFont="1" applyFill="1" applyBorder="1" applyAlignment="1">
      <alignment horizontal="right" vertical="center"/>
    </xf>
    <xf numFmtId="2" fontId="64" fillId="0" borderId="0" xfId="0" applyNumberFormat="1" applyFont="1" applyFill="1" applyBorder="1" applyAlignment="1">
      <alignment horizontal="right" vertical="center"/>
    </xf>
    <xf numFmtId="0" fontId="63" fillId="0" borderId="0" xfId="0" applyFont="1" applyFill="1" applyBorder="1" applyAlignment="1">
      <alignment horizontal="left" vertical="center" indent="1"/>
    </xf>
    <xf numFmtId="14" fontId="67" fillId="0" borderId="0" xfId="0" quotePrefix="1" applyNumberFormat="1" applyFont="1" applyFill="1" applyBorder="1" applyAlignment="1">
      <alignment horizontal="center" vertical="center"/>
    </xf>
    <xf numFmtId="14" fontId="63" fillId="0" borderId="0" xfId="0" quotePrefix="1" applyNumberFormat="1" applyFont="1" applyFill="1" applyBorder="1" applyAlignment="1">
      <alignment horizontal="center" vertical="center"/>
    </xf>
    <xf numFmtId="2" fontId="63" fillId="0" borderId="0" xfId="0" applyNumberFormat="1" applyFont="1" applyFill="1" applyBorder="1" applyAlignment="1">
      <alignment horizontal="right" vertical="center"/>
    </xf>
    <xf numFmtId="0" fontId="64" fillId="0" borderId="22" xfId="0" applyFont="1" applyFill="1" applyBorder="1" applyAlignment="1">
      <alignment horizontal="left" vertical="center" indent="1"/>
    </xf>
    <xf numFmtId="14" fontId="67" fillId="0" borderId="22" xfId="0" quotePrefix="1" applyNumberFormat="1" applyFont="1" applyFill="1" applyBorder="1" applyAlignment="1">
      <alignment horizontal="center" vertical="center"/>
    </xf>
    <xf numFmtId="14" fontId="63" fillId="0" borderId="22" xfId="0" quotePrefix="1" applyNumberFormat="1" applyFont="1" applyFill="1" applyBorder="1" applyAlignment="1">
      <alignment horizontal="center" vertical="center"/>
    </xf>
    <xf numFmtId="2" fontId="63" fillId="0" borderId="22" xfId="0" applyNumberFormat="1" applyFont="1" applyFill="1" applyBorder="1" applyAlignment="1">
      <alignment horizontal="right" vertical="center"/>
    </xf>
    <xf numFmtId="2" fontId="64" fillId="0" borderId="22" xfId="0" applyNumberFormat="1" applyFont="1" applyFill="1" applyBorder="1" applyAlignment="1">
      <alignment horizontal="right" vertical="center"/>
    </xf>
    <xf numFmtId="0" fontId="65" fillId="9" borderId="16" xfId="0" applyFont="1" applyFill="1" applyBorder="1" applyAlignment="1">
      <alignment vertical="center"/>
    </xf>
    <xf numFmtId="0" fontId="64" fillId="0" borderId="0" xfId="0" applyFont="1" applyFill="1" applyBorder="1" applyAlignment="1">
      <alignment horizontal="left" vertical="center"/>
    </xf>
    <xf numFmtId="10" fontId="63" fillId="0" borderId="0" xfId="10" applyNumberFormat="1" applyFont="1" applyFill="1" applyBorder="1" applyAlignment="1">
      <alignment horizontal="right" vertical="center"/>
    </xf>
    <xf numFmtId="0" fontId="64" fillId="0" borderId="19" xfId="0" applyFont="1" applyFill="1" applyBorder="1" applyAlignment="1">
      <alignment horizontal="left" vertical="center"/>
    </xf>
    <xf numFmtId="10" fontId="64" fillId="0" borderId="19" xfId="10" applyNumberFormat="1" applyFont="1" applyFill="1" applyBorder="1" applyAlignment="1">
      <alignment horizontal="right" vertical="center"/>
    </xf>
    <xf numFmtId="0" fontId="64" fillId="8" borderId="19" xfId="0" applyFont="1" applyFill="1" applyBorder="1" applyAlignment="1">
      <alignment horizontal="left" vertical="center"/>
    </xf>
    <xf numFmtId="0" fontId="65" fillId="9" borderId="14" xfId="0" applyFont="1" applyFill="1" applyBorder="1" applyAlignment="1">
      <alignment vertical="center"/>
    </xf>
    <xf numFmtId="4" fontId="63" fillId="0" borderId="0" xfId="10" applyNumberFormat="1" applyFont="1" applyFill="1" applyBorder="1" applyAlignment="1">
      <alignment horizontal="right" vertical="center"/>
    </xf>
    <xf numFmtId="10" fontId="63" fillId="0" borderId="0" xfId="10" applyNumberFormat="1" applyFont="1" applyFill="1" applyAlignment="1">
      <alignment horizontal="right" vertical="center"/>
    </xf>
    <xf numFmtId="4" fontId="63" fillId="0" borderId="0" xfId="11" applyNumberFormat="1" applyFont="1" applyFill="1" applyAlignment="1">
      <alignment horizontal="right" vertical="center"/>
    </xf>
    <xf numFmtId="3" fontId="70" fillId="0" borderId="19" xfId="0" applyNumberFormat="1" applyFont="1" applyFill="1" applyBorder="1" applyAlignment="1">
      <alignment horizontal="right" vertical="center"/>
    </xf>
    <xf numFmtId="4" fontId="63" fillId="0" borderId="19" xfId="0" applyNumberFormat="1" applyFont="1" applyFill="1" applyBorder="1" applyAlignment="1">
      <alignment horizontal="right" vertical="center"/>
    </xf>
    <xf numFmtId="2" fontId="63" fillId="0" borderId="0" xfId="11" applyNumberFormat="1" applyFont="1" applyFill="1" applyBorder="1" applyAlignment="1">
      <alignment horizontal="right" vertical="center"/>
    </xf>
    <xf numFmtId="2" fontId="70" fillId="0" borderId="0" xfId="0" applyNumberFormat="1" applyFont="1" applyBorder="1" applyAlignment="1">
      <alignment horizontal="right" vertical="center"/>
    </xf>
    <xf numFmtId="4" fontId="71" fillId="0" borderId="19" xfId="0" applyNumberFormat="1" applyFont="1" applyBorder="1" applyAlignment="1">
      <alignment horizontal="right" vertical="center"/>
    </xf>
    <xf numFmtId="0" fontId="64" fillId="0" borderId="19" xfId="0" applyFont="1" applyFill="1" applyBorder="1" applyAlignment="1">
      <alignment horizontal="right" vertical="center"/>
    </xf>
    <xf numFmtId="0" fontId="64" fillId="8" borderId="18" xfId="0" applyFont="1" applyFill="1" applyBorder="1" applyAlignment="1">
      <alignment vertical="center"/>
    </xf>
    <xf numFmtId="0" fontId="63" fillId="8" borderId="18" xfId="0" applyFont="1" applyFill="1" applyBorder="1" applyAlignment="1">
      <alignment horizontal="center" vertical="center"/>
    </xf>
    <xf numFmtId="0" fontId="63" fillId="0" borderId="0" xfId="0" applyFont="1" applyFill="1" applyBorder="1" applyAlignment="1">
      <alignment vertical="center"/>
    </xf>
    <xf numFmtId="3" fontId="63" fillId="0" borderId="0" xfId="0" applyNumberFormat="1" applyFont="1" applyFill="1" applyBorder="1" applyAlignment="1">
      <alignment horizontal="right" vertical="center"/>
    </xf>
    <xf numFmtId="0" fontId="63" fillId="7" borderId="19" xfId="0" applyFont="1" applyFill="1" applyBorder="1" applyAlignment="1">
      <alignment horizontal="center" vertical="center"/>
    </xf>
    <xf numFmtId="0" fontId="63" fillId="0" borderId="19" xfId="0" applyFont="1" applyFill="1" applyBorder="1" applyAlignment="1">
      <alignment horizontal="center" vertical="center"/>
    </xf>
    <xf numFmtId="0" fontId="64" fillId="0" borderId="24" xfId="0" applyFont="1" applyFill="1" applyBorder="1" applyAlignment="1">
      <alignment vertical="center"/>
    </xf>
    <xf numFmtId="0" fontId="64" fillId="10" borderId="24" xfId="0" applyFont="1" applyFill="1" applyBorder="1" applyAlignment="1">
      <alignment vertical="center"/>
    </xf>
    <xf numFmtId="0" fontId="64" fillId="10" borderId="23" xfId="0" applyFont="1" applyFill="1" applyBorder="1" applyAlignment="1">
      <alignment vertical="center"/>
    </xf>
    <xf numFmtId="0" fontId="64" fillId="10" borderId="24" xfId="0" applyFont="1" applyFill="1" applyBorder="1" applyAlignment="1">
      <alignment horizontal="center" vertical="center"/>
    </xf>
    <xf numFmtId="0" fontId="63" fillId="0" borderId="0" xfId="0" applyFont="1" applyBorder="1" applyAlignment="1">
      <alignment vertical="center"/>
    </xf>
    <xf numFmtId="3" fontId="63" fillId="0" borderId="0" xfId="0" applyNumberFormat="1" applyFont="1" applyFill="1" applyBorder="1" applyAlignment="1">
      <alignment vertical="center"/>
    </xf>
    <xf numFmtId="0" fontId="63" fillId="0" borderId="19" xfId="0" applyFont="1" applyBorder="1" applyAlignment="1">
      <alignment vertical="center"/>
    </xf>
    <xf numFmtId="10" fontId="63" fillId="0" borderId="19" xfId="10" applyNumberFormat="1" applyFont="1" applyFill="1" applyBorder="1" applyAlignment="1">
      <alignment horizontal="right" vertical="center"/>
    </xf>
    <xf numFmtId="0" fontId="64" fillId="0" borderId="0" xfId="0" applyFont="1" applyBorder="1" applyAlignment="1">
      <alignment vertical="center"/>
    </xf>
    <xf numFmtId="0" fontId="64" fillId="0" borderId="23" xfId="0" applyFont="1" applyFill="1" applyBorder="1" applyAlignment="1">
      <alignment vertical="center"/>
    </xf>
    <xf numFmtId="0" fontId="64" fillId="0" borderId="24" xfId="0" applyFont="1" applyFill="1" applyBorder="1" applyAlignment="1">
      <alignment horizontal="center" vertical="center"/>
    </xf>
    <xf numFmtId="0" fontId="64" fillId="7" borderId="0" xfId="0" applyFont="1" applyFill="1" applyBorder="1" applyAlignment="1">
      <alignment vertical="center"/>
    </xf>
    <xf numFmtId="10" fontId="63" fillId="7" borderId="0" xfId="10" applyNumberFormat="1" applyFont="1" applyFill="1" applyBorder="1" applyAlignment="1">
      <alignment horizontal="right" vertical="center"/>
    </xf>
    <xf numFmtId="0" fontId="64" fillId="10" borderId="0" xfId="0" applyFont="1" applyFill="1" applyBorder="1" applyAlignment="1">
      <alignment horizontal="center" vertical="center"/>
    </xf>
    <xf numFmtId="0" fontId="64" fillId="8" borderId="0" xfId="0" applyFont="1" applyFill="1" applyBorder="1" applyAlignment="1">
      <alignment vertical="center"/>
    </xf>
    <xf numFmtId="0" fontId="64" fillId="0" borderId="0" xfId="0" applyFont="1" applyFill="1" applyBorder="1" applyAlignment="1">
      <alignment horizontal="center" vertical="center"/>
    </xf>
    <xf numFmtId="10" fontId="63" fillId="7" borderId="19" xfId="0" applyNumberFormat="1" applyFont="1" applyFill="1" applyBorder="1" applyAlignment="1">
      <alignment vertical="center"/>
    </xf>
    <xf numFmtId="10" fontId="63" fillId="7" borderId="0" xfId="0" applyNumberFormat="1" applyFont="1" applyFill="1" applyBorder="1" applyAlignment="1">
      <alignment vertical="center"/>
    </xf>
    <xf numFmtId="0" fontId="64" fillId="7" borderId="19" xfId="0" applyFont="1" applyFill="1" applyBorder="1" applyAlignment="1">
      <alignment vertical="center"/>
    </xf>
    <xf numFmtId="3" fontId="64" fillId="0" borderId="19" xfId="0" applyNumberFormat="1" applyFont="1" applyFill="1" applyBorder="1" applyAlignment="1">
      <alignment vertical="center"/>
    </xf>
    <xf numFmtId="0" fontId="63" fillId="0" borderId="0" xfId="0" applyFont="1" applyFill="1" applyBorder="1" applyAlignment="1">
      <alignment horizontal="left" vertical="center"/>
    </xf>
    <xf numFmtId="0" fontId="64" fillId="0" borderId="24" xfId="0" applyFont="1" applyFill="1" applyBorder="1" applyAlignment="1">
      <alignment horizontal="left" vertical="center"/>
    </xf>
    <xf numFmtId="0" fontId="71" fillId="0" borderId="24" xfId="0" applyFont="1" applyFill="1" applyBorder="1" applyAlignment="1">
      <alignment horizontal="left" vertical="center"/>
    </xf>
    <xf numFmtId="0" fontId="71" fillId="0" borderId="24" xfId="0" applyFont="1" applyFill="1" applyBorder="1" applyAlignment="1">
      <alignment horizontal="center" vertical="center"/>
    </xf>
    <xf numFmtId="0" fontId="71" fillId="0" borderId="24" xfId="0" applyFont="1" applyFill="1" applyBorder="1" applyAlignment="1">
      <alignment vertical="center"/>
    </xf>
    <xf numFmtId="0" fontId="70" fillId="0" borderId="0" xfId="11" applyFont="1" applyFill="1" applyBorder="1" applyAlignment="1">
      <alignment horizontal="left" vertical="center"/>
    </xf>
    <xf numFmtId="0" fontId="70" fillId="0" borderId="0" xfId="11" applyFont="1" applyFill="1" applyAlignment="1">
      <alignment horizontal="center" vertical="center"/>
    </xf>
    <xf numFmtId="0" fontId="70" fillId="0" borderId="0" xfId="11" applyFont="1" applyFill="1" applyBorder="1" applyAlignment="1">
      <alignment horizontal="center" vertical="center"/>
    </xf>
    <xf numFmtId="49" fontId="63" fillId="0" borderId="0" xfId="10" quotePrefix="1" applyNumberFormat="1" applyFont="1" applyFill="1" applyBorder="1" applyAlignment="1">
      <alignment horizontal="right" vertical="center"/>
    </xf>
    <xf numFmtId="3" fontId="63" fillId="0" borderId="0" xfId="10" applyNumberFormat="1" applyFont="1" applyFill="1" applyBorder="1" applyAlignment="1">
      <alignment horizontal="right" vertical="center"/>
    </xf>
    <xf numFmtId="0" fontId="70" fillId="0" borderId="0" xfId="0" applyFont="1" applyFill="1" applyBorder="1" applyAlignment="1">
      <alignment vertical="center"/>
    </xf>
    <xf numFmtId="10" fontId="70" fillId="0" borderId="0" xfId="10" applyNumberFormat="1" applyFont="1" applyFill="1" applyBorder="1" applyAlignment="1">
      <alignment horizontal="right" vertical="center"/>
    </xf>
    <xf numFmtId="0" fontId="63" fillId="7" borderId="19" xfId="0" applyFont="1" applyFill="1" applyBorder="1" applyAlignment="1">
      <alignment horizontal="left" vertical="center"/>
    </xf>
    <xf numFmtId="10" fontId="63" fillId="7" borderId="19" xfId="10" applyNumberFormat="1" applyFont="1" applyFill="1" applyBorder="1" applyAlignment="1">
      <alignment horizontal="right" vertical="center"/>
    </xf>
    <xf numFmtId="0" fontId="71" fillId="10" borderId="0" xfId="0" applyFont="1" applyFill="1" applyBorder="1" applyAlignment="1">
      <alignment horizontal="center" vertical="center"/>
    </xf>
    <xf numFmtId="0" fontId="63" fillId="8" borderId="0" xfId="0" applyFont="1" applyFill="1" applyBorder="1" applyAlignment="1">
      <alignment vertical="center"/>
    </xf>
    <xf numFmtId="3" fontId="64" fillId="0" borderId="0" xfId="0" applyNumberFormat="1" applyFont="1" applyFill="1" applyBorder="1" applyAlignment="1">
      <alignment horizontal="center" vertical="center"/>
    </xf>
    <xf numFmtId="3" fontId="64" fillId="0" borderId="0" xfId="0" quotePrefix="1" applyNumberFormat="1" applyFont="1" applyFill="1" applyBorder="1" applyAlignment="1">
      <alignment horizontal="center" vertical="center"/>
    </xf>
    <xf numFmtId="3" fontId="63" fillId="0" borderId="0" xfId="0" applyNumberFormat="1" applyFont="1" applyFill="1" applyAlignment="1">
      <alignment horizontal="right" vertical="center"/>
    </xf>
    <xf numFmtId="3" fontId="63" fillId="0" borderId="19" xfId="0" applyNumberFormat="1" applyFont="1" applyFill="1" applyBorder="1" applyAlignment="1">
      <alignment horizontal="right" vertical="center"/>
    </xf>
    <xf numFmtId="3" fontId="63" fillId="0" borderId="19" xfId="10" applyNumberFormat="1" applyFont="1" applyFill="1" applyBorder="1" applyAlignment="1">
      <alignment horizontal="right" vertical="center"/>
    </xf>
    <xf numFmtId="0" fontId="64" fillId="0" borderId="23" xfId="0" applyFont="1" applyBorder="1" applyAlignment="1">
      <alignment horizontal="left" vertical="center"/>
    </xf>
    <xf numFmtId="3" fontId="71" fillId="0" borderId="23" xfId="0" applyNumberFormat="1" applyFont="1" applyBorder="1" applyAlignment="1">
      <alignment horizontal="right" vertical="center"/>
    </xf>
    <xf numFmtId="0" fontId="65" fillId="9" borderId="18" xfId="0" applyFont="1" applyFill="1" applyBorder="1" applyAlignment="1">
      <alignment vertical="center"/>
    </xf>
    <xf numFmtId="0" fontId="63" fillId="7" borderId="0" xfId="13" applyFont="1" applyFill="1" applyBorder="1" applyAlignment="1">
      <alignment horizontal="left" vertical="center"/>
    </xf>
    <xf numFmtId="4" fontId="64" fillId="0" borderId="0" xfId="13" applyNumberFormat="1" applyFont="1" applyFill="1" applyBorder="1" applyAlignment="1">
      <alignment horizontal="right" vertical="center"/>
    </xf>
    <xf numFmtId="4" fontId="63" fillId="0" borderId="0" xfId="13" applyNumberFormat="1" applyFont="1" applyFill="1" applyBorder="1" applyAlignment="1">
      <alignment horizontal="right" vertical="center"/>
    </xf>
    <xf numFmtId="0" fontId="63" fillId="7" borderId="0" xfId="0" applyFont="1" applyFill="1" applyBorder="1" applyAlignment="1">
      <alignment horizontal="left" vertical="center"/>
    </xf>
    <xf numFmtId="4" fontId="63" fillId="0" borderId="19" xfId="10" applyNumberFormat="1" applyFont="1" applyFill="1" applyBorder="1" applyAlignment="1">
      <alignment horizontal="right" vertical="center"/>
    </xf>
    <xf numFmtId="0" fontId="65" fillId="9" borderId="0" xfId="0" applyFont="1" applyFill="1" applyAlignment="1">
      <alignment vertical="center"/>
    </xf>
    <xf numFmtId="0" fontId="63" fillId="0" borderId="0" xfId="0" applyFont="1" applyFill="1" applyAlignment="1">
      <alignment horizontal="right"/>
    </xf>
    <xf numFmtId="0" fontId="63" fillId="0" borderId="0" xfId="0" applyFont="1" applyFill="1" applyBorder="1" applyAlignment="1">
      <alignment vertical="center" wrapText="1"/>
    </xf>
    <xf numFmtId="0" fontId="65" fillId="9" borderId="26" xfId="0" applyFont="1" applyFill="1" applyBorder="1" applyAlignment="1">
      <alignment vertical="center"/>
    </xf>
    <xf numFmtId="0" fontId="65" fillId="9" borderId="27" xfId="0" applyFont="1" applyFill="1" applyBorder="1" applyAlignment="1">
      <alignment vertical="center"/>
    </xf>
    <xf numFmtId="0" fontId="66" fillId="0" borderId="0" xfId="0" applyFont="1" applyAlignment="1"/>
    <xf numFmtId="0" fontId="66" fillId="7" borderId="0" xfId="0" applyFont="1" applyFill="1" applyAlignment="1"/>
    <xf numFmtId="0" fontId="66" fillId="7" borderId="0" xfId="0" applyFont="1" applyFill="1" applyBorder="1" applyAlignment="1"/>
    <xf numFmtId="0" fontId="66" fillId="7" borderId="14" xfId="0" applyFont="1" applyFill="1" applyBorder="1" applyAlignment="1"/>
    <xf numFmtId="0" fontId="66" fillId="8" borderId="0" xfId="0" applyFont="1" applyFill="1" applyAlignment="1"/>
    <xf numFmtId="0" fontId="66" fillId="0" borderId="0" xfId="0" applyFont="1" applyFill="1" applyBorder="1" applyAlignment="1">
      <alignment horizontal="center" vertical="center"/>
    </xf>
    <xf numFmtId="0" fontId="69" fillId="8" borderId="0" xfId="0" applyFont="1" applyFill="1" applyBorder="1" applyAlignment="1">
      <alignment vertical="center"/>
    </xf>
    <xf numFmtId="0" fontId="66" fillId="8" borderId="0" xfId="0" applyFont="1" applyFill="1" applyBorder="1" applyAlignment="1"/>
    <xf numFmtId="4" fontId="66" fillId="8" borderId="0" xfId="0" applyNumberFormat="1" applyFont="1" applyFill="1" applyBorder="1" applyAlignment="1"/>
    <xf numFmtId="0" fontId="66" fillId="0" borderId="0" xfId="0" applyFont="1" applyFill="1" applyAlignment="1"/>
    <xf numFmtId="0" fontId="66" fillId="0" borderId="0" xfId="0" applyFont="1" applyFill="1" applyBorder="1" applyAlignment="1"/>
    <xf numFmtId="4" fontId="64" fillId="0" borderId="18" xfId="0" applyNumberFormat="1" applyFont="1" applyFill="1" applyBorder="1" applyAlignment="1">
      <alignment vertical="center"/>
    </xf>
    <xf numFmtId="9" fontId="66" fillId="0" borderId="0" xfId="1" applyFont="1" applyFill="1" applyBorder="1" applyAlignment="1"/>
    <xf numFmtId="0" fontId="63" fillId="8" borderId="0" xfId="0" applyFont="1" applyFill="1" applyAlignment="1"/>
    <xf numFmtId="0" fontId="69" fillId="0" borderId="23" xfId="0" applyFont="1" applyBorder="1" applyAlignment="1">
      <alignment vertical="center"/>
    </xf>
    <xf numFmtId="0" fontId="66" fillId="8" borderId="23" xfId="0" applyFont="1" applyFill="1" applyBorder="1" applyAlignment="1"/>
    <xf numFmtId="4" fontId="66" fillId="0" borderId="0" xfId="0" applyNumberFormat="1" applyFont="1" applyFill="1" applyAlignment="1"/>
    <xf numFmtId="0" fontId="66" fillId="0" borderId="19" xfId="0" applyFont="1" applyFill="1" applyBorder="1" applyAlignment="1"/>
    <xf numFmtId="0" fontId="66" fillId="8" borderId="19" xfId="0" applyFont="1" applyFill="1" applyBorder="1" applyAlignment="1"/>
    <xf numFmtId="0" fontId="66" fillId="8" borderId="18" xfId="0" applyFont="1" applyFill="1" applyBorder="1" applyAlignment="1"/>
    <xf numFmtId="0" fontId="63" fillId="7" borderId="0" xfId="0" applyFont="1" applyFill="1" applyBorder="1" applyAlignment="1"/>
    <xf numFmtId="0" fontId="63" fillId="8" borderId="19" xfId="0" applyFont="1" applyFill="1" applyBorder="1" applyAlignment="1"/>
    <xf numFmtId="10" fontId="66" fillId="0" borderId="0" xfId="0" applyNumberFormat="1" applyFont="1" applyBorder="1"/>
    <xf numFmtId="10" fontId="66" fillId="0" borderId="19" xfId="0" applyNumberFormat="1" applyFont="1" applyBorder="1"/>
    <xf numFmtId="10" fontId="66" fillId="7" borderId="0" xfId="0" applyNumberFormat="1" applyFont="1" applyFill="1" applyBorder="1" applyAlignment="1"/>
    <xf numFmtId="0" fontId="70" fillId="0" borderId="0" xfId="12" applyFont="1" applyFill="1" applyAlignment="1"/>
    <xf numFmtId="0" fontId="63" fillId="8" borderId="25" xfId="0" applyFont="1" applyFill="1" applyBorder="1" applyAlignment="1"/>
    <xf numFmtId="4" fontId="66" fillId="8" borderId="23" xfId="0" applyNumberFormat="1" applyFont="1" applyFill="1" applyBorder="1" applyAlignment="1"/>
    <xf numFmtId="0" fontId="69" fillId="0" borderId="0" xfId="0" applyFont="1" applyBorder="1" applyAlignment="1">
      <alignment vertical="center"/>
    </xf>
    <xf numFmtId="3" fontId="2" fillId="0" borderId="0" xfId="0" applyNumberFormat="1" applyFont="1" applyFill="1" applyBorder="1" applyAlignment="1" applyProtection="1">
      <alignment horizontal="center" vertical="center" wrapText="1"/>
    </xf>
    <xf numFmtId="14" fontId="50" fillId="0" borderId="0" xfId="0" applyNumberFormat="1" applyFont="1" applyFill="1" applyBorder="1" applyAlignment="1" applyProtection="1">
      <alignment horizontal="center" vertical="center" wrapText="1"/>
    </xf>
    <xf numFmtId="10" fontId="50" fillId="0" borderId="0" xfId="1" applyNumberFormat="1" applyFont="1" applyFill="1" applyBorder="1" applyAlignment="1" applyProtection="1">
      <alignment horizontal="center" vertical="center" wrapText="1"/>
    </xf>
    <xf numFmtId="10" fontId="50" fillId="0" borderId="0" xfId="1" applyNumberFormat="1" applyFont="1" applyFill="1" applyBorder="1" applyAlignment="1">
      <alignment horizontal="center" vertical="center" wrapText="1"/>
    </xf>
    <xf numFmtId="4" fontId="50" fillId="0" borderId="0" xfId="0" applyNumberFormat="1" applyFont="1" applyFill="1" applyBorder="1" applyAlignment="1">
      <alignment horizontal="center" vertical="center" wrapText="1"/>
    </xf>
    <xf numFmtId="4" fontId="50" fillId="0" borderId="0" xfId="0" quotePrefix="1" applyNumberFormat="1" applyFont="1" applyFill="1" applyBorder="1" applyAlignment="1">
      <alignment horizontal="center" vertical="center" wrapText="1"/>
    </xf>
    <xf numFmtId="3" fontId="50" fillId="0" borderId="0" xfId="0" quotePrefix="1" applyNumberFormat="1" applyFont="1" applyFill="1" applyBorder="1" applyAlignment="1" applyProtection="1">
      <alignment horizontal="center" vertical="center" wrapText="1"/>
    </xf>
    <xf numFmtId="3" fontId="48" fillId="0" borderId="0" xfId="0" applyNumberFormat="1" applyFont="1" applyFill="1" applyBorder="1" applyAlignment="1">
      <alignment horizontal="center" vertical="center" wrapText="1"/>
    </xf>
    <xf numFmtId="3" fontId="48" fillId="0" borderId="0" xfId="0" applyNumberFormat="1" applyFont="1" applyFill="1" applyBorder="1" applyAlignment="1" applyProtection="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64" fillId="7" borderId="0" xfId="0" applyFont="1" applyFill="1" applyBorder="1" applyAlignment="1">
      <alignment horizontal="left" vertical="center"/>
    </xf>
    <xf numFmtId="0" fontId="64" fillId="10" borderId="0" xfId="0" applyFont="1" applyFill="1" applyBorder="1" applyAlignment="1">
      <alignment vertical="center"/>
    </xf>
    <xf numFmtId="0" fontId="63" fillId="0" borderId="0" xfId="0" applyFont="1" applyBorder="1" applyAlignment="1">
      <alignment horizontal="left" vertical="center"/>
    </xf>
    <xf numFmtId="4" fontId="64" fillId="0" borderId="0" xfId="0" applyNumberFormat="1" applyFont="1" applyFill="1" applyBorder="1" applyAlignment="1">
      <alignment horizontal="right" vertical="center"/>
    </xf>
    <xf numFmtId="0" fontId="63" fillId="0" borderId="19" xfId="0" applyFont="1" applyFill="1" applyBorder="1" applyAlignment="1">
      <alignment horizontal="left" vertical="center"/>
    </xf>
    <xf numFmtId="0" fontId="63" fillId="0" borderId="0" xfId="0" applyFont="1" applyFill="1" applyAlignment="1">
      <alignment vertical="center"/>
    </xf>
    <xf numFmtId="0" fontId="63" fillId="0" borderId="0" xfId="0" applyFont="1" applyAlignment="1">
      <alignment vertical="center"/>
    </xf>
    <xf numFmtId="4" fontId="63" fillId="0" borderId="0" xfId="0" applyNumberFormat="1" applyFont="1" applyFill="1" applyBorder="1" applyAlignment="1">
      <alignment horizontal="right" vertical="center"/>
    </xf>
    <xf numFmtId="3" fontId="63" fillId="0" borderId="0" xfId="0" applyNumberFormat="1" applyFont="1" applyBorder="1" applyAlignment="1">
      <alignment horizontal="right" vertical="center"/>
    </xf>
    <xf numFmtId="0" fontId="2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3" fillId="10" borderId="0" xfId="15" applyFont="1" applyFill="1" applyAlignment="1">
      <alignment horizontal="left" vertical="center" wrapText="1"/>
    </xf>
    <xf numFmtId="0" fontId="64" fillId="7" borderId="0" xfId="0" applyFont="1" applyFill="1" applyBorder="1" applyAlignment="1">
      <alignment horizontal="left" vertical="center"/>
    </xf>
    <xf numFmtId="0" fontId="63" fillId="7" borderId="0" xfId="0" applyFont="1" applyFill="1" applyAlignment="1">
      <alignment horizontal="left" vertical="center" wrapText="1"/>
    </xf>
    <xf numFmtId="0" fontId="69" fillId="0" borderId="24" xfId="0" applyFont="1" applyBorder="1" applyAlignment="1">
      <alignment vertical="center"/>
    </xf>
    <xf numFmtId="0" fontId="64" fillId="10" borderId="0" xfId="0" applyFont="1" applyFill="1" applyBorder="1" applyAlignment="1">
      <alignment vertical="center"/>
    </xf>
    <xf numFmtId="0" fontId="65" fillId="9" borderId="18" xfId="0" applyFont="1" applyFill="1" applyBorder="1" applyAlignment="1">
      <alignment horizontal="right" vertical="center"/>
    </xf>
    <xf numFmtId="0" fontId="63" fillId="10" borderId="23" xfId="0" applyFont="1" applyFill="1" applyBorder="1" applyAlignment="1">
      <alignment horizontal="left" vertical="center"/>
    </xf>
    <xf numFmtId="0" fontId="71" fillId="10" borderId="23" xfId="0" applyFont="1" applyFill="1" applyBorder="1" applyAlignment="1">
      <alignment horizontal="left" vertical="center"/>
    </xf>
    <xf numFmtId="0" fontId="64" fillId="0" borderId="24" xfId="0" applyFont="1" applyFill="1" applyBorder="1" applyAlignment="1">
      <alignment horizontal="right" vertical="center" wrapText="1"/>
    </xf>
    <xf numFmtId="0" fontId="64" fillId="0" borderId="0" xfId="0" applyFont="1" applyFill="1" applyBorder="1" applyAlignment="1">
      <alignment horizontal="right" vertical="center" wrapText="1"/>
    </xf>
    <xf numFmtId="0" fontId="70" fillId="0" borderId="0" xfId="0" applyFont="1" applyFill="1" applyBorder="1" applyAlignment="1">
      <alignment horizontal="center" vertical="center"/>
    </xf>
    <xf numFmtId="3" fontId="70" fillId="0" borderId="0" xfId="0" applyNumberFormat="1" applyFont="1" applyFill="1" applyBorder="1" applyAlignment="1">
      <alignment horizontal="right" vertical="center"/>
    </xf>
    <xf numFmtId="0" fontId="70" fillId="0" borderId="0" xfId="0" applyFont="1" applyFill="1" applyBorder="1" applyAlignment="1">
      <alignment horizontal="right" vertical="center"/>
    </xf>
    <xf numFmtId="3" fontId="63" fillId="0" borderId="0" xfId="0" applyNumberFormat="1" applyFont="1" applyBorder="1" applyAlignment="1">
      <alignment horizontal="right" vertical="center"/>
    </xf>
    <xf numFmtId="0" fontId="63" fillId="0" borderId="0" xfId="0" applyFont="1" applyBorder="1" applyAlignment="1">
      <alignment horizontal="right" vertical="center"/>
    </xf>
    <xf numFmtId="0" fontId="64" fillId="0" borderId="23" xfId="0" applyFont="1" applyFill="1" applyBorder="1" applyAlignment="1">
      <alignment horizontal="right" vertical="center"/>
    </xf>
    <xf numFmtId="0" fontId="65" fillId="9" borderId="16" xfId="0" applyFont="1" applyFill="1" applyBorder="1" applyAlignment="1">
      <alignment horizontal="center" vertical="center"/>
    </xf>
    <xf numFmtId="0" fontId="65" fillId="9" borderId="17" xfId="0" applyFont="1" applyFill="1" applyBorder="1" applyAlignment="1">
      <alignment horizontal="center" vertical="center"/>
    </xf>
    <xf numFmtId="0" fontId="65" fillId="9" borderId="20" xfId="0" applyFont="1" applyFill="1" applyBorder="1" applyAlignment="1">
      <alignment horizontal="right" vertical="center"/>
    </xf>
    <xf numFmtId="0" fontId="63" fillId="0" borderId="0" xfId="0" applyFont="1" applyFill="1" applyAlignment="1">
      <alignment vertical="center"/>
    </xf>
    <xf numFmtId="0" fontId="65" fillId="9" borderId="17" xfId="0" applyFont="1" applyFill="1" applyBorder="1" applyAlignment="1">
      <alignment horizontal="right" vertical="center"/>
    </xf>
    <xf numFmtId="0" fontId="65" fillId="9" borderId="16" xfId="0" applyFont="1" applyFill="1" applyBorder="1" applyAlignment="1">
      <alignment horizontal="right" vertical="center"/>
    </xf>
    <xf numFmtId="4" fontId="64" fillId="0" borderId="0" xfId="0" applyNumberFormat="1" applyFont="1" applyFill="1" applyBorder="1" applyAlignment="1">
      <alignment horizontal="right" vertical="center"/>
    </xf>
    <xf numFmtId="4" fontId="63" fillId="0" borderId="0" xfId="0" applyNumberFormat="1" applyFont="1" applyFill="1" applyBorder="1" applyAlignment="1">
      <alignment horizontal="right" vertical="center"/>
    </xf>
    <xf numFmtId="0" fontId="73" fillId="0" borderId="0" xfId="14" applyFont="1" applyFill="1" applyAlignment="1" applyProtection="1">
      <alignment horizontal="right" wrapText="1"/>
    </xf>
    <xf numFmtId="0" fontId="65" fillId="9" borderId="15" xfId="0" applyFont="1" applyFill="1" applyBorder="1" applyAlignment="1">
      <alignment horizontal="right" vertical="center"/>
    </xf>
    <xf numFmtId="0" fontId="63" fillId="0" borderId="19" xfId="0" applyFont="1" applyFill="1" applyBorder="1" applyAlignment="1">
      <alignment horizontal="left" vertical="center"/>
    </xf>
    <xf numFmtId="3" fontId="64" fillId="0" borderId="0" xfId="0" applyNumberFormat="1" applyFont="1" applyBorder="1" applyAlignment="1">
      <alignment horizontal="right" vertical="center"/>
    </xf>
    <xf numFmtId="0" fontId="64" fillId="0" borderId="0" xfId="0" applyFont="1" applyBorder="1" applyAlignment="1">
      <alignment horizontal="right" vertical="center"/>
    </xf>
    <xf numFmtId="0" fontId="63" fillId="0" borderId="0" xfId="0" applyFont="1" applyAlignment="1">
      <alignment vertical="center"/>
    </xf>
    <xf numFmtId="0" fontId="64" fillId="0" borderId="19" xfId="0" applyFont="1" applyBorder="1" applyAlignment="1">
      <alignment vertical="center"/>
    </xf>
    <xf numFmtId="0" fontId="63" fillId="0" borderId="0" xfId="0" applyFont="1" applyBorder="1" applyAlignment="1">
      <alignment horizontal="left" vertical="center"/>
    </xf>
    <xf numFmtId="0" fontId="69" fillId="0" borderId="24" xfId="0" applyFont="1" applyBorder="1" applyAlignment="1">
      <alignment horizontal="left" vertical="center"/>
    </xf>
    <xf numFmtId="0" fontId="63" fillId="0" borderId="0" xfId="0" applyFont="1" applyFill="1" applyBorder="1" applyAlignment="1">
      <alignment horizontal="left" vertical="center" wrapText="1"/>
    </xf>
    <xf numFmtId="0" fontId="14" fillId="0" borderId="0" xfId="2" applyFill="1" applyAlignment="1" applyProtection="1">
      <alignment horizontal="right" wrapText="1"/>
    </xf>
    <xf numFmtId="0" fontId="63" fillId="0" borderId="0" xfId="14" applyFont="1" applyFill="1" applyAlignment="1" applyProtection="1">
      <alignment horizontal="right" wrapText="1"/>
    </xf>
    <xf numFmtId="0" fontId="27" fillId="0" borderId="0" xfId="0" applyFont="1" applyFill="1" applyBorder="1" applyAlignment="1">
      <alignment horizontal="left" vertical="center" wrapText="1"/>
    </xf>
    <xf numFmtId="168" fontId="64" fillId="7" borderId="0" xfId="0" quotePrefix="1" applyNumberFormat="1" applyFont="1" applyFill="1" applyBorder="1" applyAlignment="1">
      <alignment horizontal="center" vertical="center"/>
    </xf>
    <xf numFmtId="0" fontId="63" fillId="7" borderId="0" xfId="0" applyFont="1" applyFill="1" applyBorder="1" applyAlignment="1">
      <alignment horizontal="center" vertical="center"/>
    </xf>
    <xf numFmtId="2" fontId="75" fillId="7" borderId="0" xfId="0" applyNumberFormat="1" applyFont="1" applyFill="1" applyBorder="1" applyAlignment="1">
      <alignment horizontal="right" vertical="center"/>
    </xf>
    <xf numFmtId="4" fontId="64" fillId="7" borderId="0" xfId="0" applyNumberFormat="1" applyFont="1" applyFill="1" applyBorder="1" applyAlignment="1">
      <alignment vertical="center"/>
    </xf>
    <xf numFmtId="2" fontId="64" fillId="7" borderId="0" xfId="0" applyNumberFormat="1" applyFont="1" applyFill="1" applyBorder="1" applyAlignment="1">
      <alignment horizontal="right" vertical="center"/>
    </xf>
    <xf numFmtId="4" fontId="64" fillId="7" borderId="0" xfId="0" applyNumberFormat="1" applyFont="1" applyFill="1" applyBorder="1" applyAlignment="1">
      <alignment horizontal="right" vertical="center"/>
    </xf>
    <xf numFmtId="2" fontId="76" fillId="7" borderId="0" xfId="0" applyNumberFormat="1" applyFont="1" applyFill="1" applyBorder="1" applyAlignment="1">
      <alignment horizontal="right" vertical="center"/>
    </xf>
    <xf numFmtId="4" fontId="63" fillId="7" borderId="0" xfId="0" applyNumberFormat="1" applyFont="1" applyFill="1" applyBorder="1" applyAlignment="1">
      <alignment vertical="center"/>
    </xf>
    <xf numFmtId="2" fontId="63" fillId="7" borderId="0" xfId="0" applyNumberFormat="1" applyFont="1" applyFill="1" applyBorder="1" applyAlignment="1">
      <alignment horizontal="right" vertical="center"/>
    </xf>
    <xf numFmtId="4" fontId="63" fillId="7" borderId="0" xfId="0" applyNumberFormat="1" applyFont="1" applyFill="1" applyBorder="1" applyAlignment="1">
      <alignment horizontal="right" vertical="center"/>
    </xf>
    <xf numFmtId="4" fontId="64" fillId="7" borderId="18" xfId="0" applyNumberFormat="1" applyFont="1" applyFill="1" applyBorder="1" applyAlignment="1">
      <alignment vertical="center"/>
    </xf>
    <xf numFmtId="4" fontId="64" fillId="7" borderId="0" xfId="0" applyNumberFormat="1" applyFont="1" applyFill="1" applyBorder="1" applyAlignment="1">
      <alignment horizontal="right" vertical="center"/>
    </xf>
    <xf numFmtId="10" fontId="64" fillId="7" borderId="19" xfId="10" applyNumberFormat="1" applyFont="1" applyFill="1" applyBorder="1" applyAlignment="1">
      <alignment horizontal="right" vertical="center"/>
    </xf>
    <xf numFmtId="4" fontId="74" fillId="7" borderId="0" xfId="0" applyNumberFormat="1" applyFont="1" applyFill="1" applyBorder="1" applyAlignment="1">
      <alignment horizontal="right" vertical="center"/>
    </xf>
    <xf numFmtId="3" fontId="63" fillId="7" borderId="0" xfId="0" applyNumberFormat="1" applyFont="1" applyFill="1" applyBorder="1" applyAlignment="1">
      <alignment horizontal="right" vertical="center"/>
    </xf>
    <xf numFmtId="4" fontId="63" fillId="7" borderId="0" xfId="0" applyNumberFormat="1" applyFont="1" applyFill="1" applyBorder="1" applyAlignment="1">
      <alignment horizontal="right" vertical="center"/>
    </xf>
    <xf numFmtId="4" fontId="76" fillId="7" borderId="0" xfId="0" applyNumberFormat="1" applyFont="1" applyFill="1" applyBorder="1" applyAlignment="1">
      <alignment horizontal="right" vertical="center"/>
    </xf>
    <xf numFmtId="10" fontId="76" fillId="7" borderId="0" xfId="10" applyNumberFormat="1" applyFont="1" applyFill="1" applyBorder="1" applyAlignment="1">
      <alignment horizontal="right" vertical="center"/>
    </xf>
    <xf numFmtId="10" fontId="76" fillId="7" borderId="0" xfId="0" applyNumberFormat="1" applyFont="1" applyFill="1" applyBorder="1" applyAlignment="1">
      <alignment horizontal="right" vertical="center"/>
    </xf>
    <xf numFmtId="169" fontId="63" fillId="7" borderId="19" xfId="0" quotePrefix="1" applyNumberFormat="1" applyFont="1" applyFill="1" applyBorder="1" applyAlignment="1">
      <alignment horizontal="right" vertical="center"/>
    </xf>
    <xf numFmtId="3" fontId="63" fillId="7" borderId="0" xfId="0" applyNumberFormat="1" applyFont="1" applyFill="1" applyBorder="1" applyAlignment="1">
      <alignment vertical="center"/>
    </xf>
    <xf numFmtId="10" fontId="63" fillId="7" borderId="0" xfId="10" applyNumberFormat="1" applyFont="1" applyFill="1" applyAlignment="1">
      <alignment horizontal="right" vertical="center"/>
    </xf>
    <xf numFmtId="3" fontId="63" fillId="7" borderId="0" xfId="0" applyNumberFormat="1" applyFont="1" applyFill="1" applyAlignment="1">
      <alignment vertical="center"/>
    </xf>
    <xf numFmtId="3" fontId="63" fillId="7" borderId="19" xfId="0" applyNumberFormat="1" applyFont="1" applyFill="1" applyBorder="1" applyAlignment="1">
      <alignment vertical="center"/>
    </xf>
    <xf numFmtId="0" fontId="64" fillId="7" borderId="23" xfId="0" applyFont="1" applyFill="1" applyBorder="1" applyAlignment="1">
      <alignment vertical="center"/>
    </xf>
    <xf numFmtId="0" fontId="64" fillId="7" borderId="24" xfId="0" applyFont="1" applyFill="1" applyBorder="1" applyAlignment="1">
      <alignment horizontal="center" vertical="center"/>
    </xf>
    <xf numFmtId="10" fontId="66" fillId="8" borderId="0" xfId="0" applyNumberFormat="1" applyFont="1" applyFill="1" applyAlignment="1"/>
    <xf numFmtId="10" fontId="64" fillId="7" borderId="0" xfId="10" applyNumberFormat="1" applyFont="1" applyFill="1" applyAlignment="1">
      <alignment vertical="center"/>
    </xf>
    <xf numFmtId="3" fontId="64" fillId="7" borderId="0" xfId="0" applyNumberFormat="1" applyFont="1" applyFill="1" applyAlignment="1">
      <alignment vertical="center"/>
    </xf>
    <xf numFmtId="10" fontId="64" fillId="7" borderId="0" xfId="10" applyNumberFormat="1" applyFont="1" applyFill="1" applyAlignment="1">
      <alignment horizontal="right" vertical="center"/>
    </xf>
    <xf numFmtId="0" fontId="63" fillId="7" borderId="0" xfId="10" applyNumberFormat="1" applyFont="1" applyFill="1" applyBorder="1" applyAlignment="1">
      <alignment horizontal="right" vertical="center"/>
    </xf>
    <xf numFmtId="0" fontId="63" fillId="7" borderId="19" xfId="10" applyNumberFormat="1" applyFont="1" applyFill="1" applyBorder="1" applyAlignment="1">
      <alignment horizontal="right" vertical="center"/>
    </xf>
    <xf numFmtId="49" fontId="63" fillId="7" borderId="0" xfId="10" quotePrefix="1" applyNumberFormat="1" applyFont="1" applyFill="1" applyBorder="1" applyAlignment="1">
      <alignment horizontal="right" vertical="center"/>
    </xf>
    <xf numFmtId="3" fontId="63" fillId="7" borderId="0" xfId="10" applyNumberFormat="1" applyFont="1" applyFill="1" applyBorder="1" applyAlignment="1">
      <alignment horizontal="right" vertical="center"/>
    </xf>
    <xf numFmtId="3" fontId="63" fillId="7" borderId="23" xfId="0" applyNumberFormat="1" applyFont="1" applyFill="1" applyBorder="1" applyAlignment="1">
      <alignment horizontal="right" vertical="center"/>
    </xf>
    <xf numFmtId="3" fontId="64" fillId="7" borderId="23" xfId="0" applyNumberFormat="1" applyFont="1" applyFill="1" applyBorder="1" applyAlignment="1">
      <alignment horizontal="right" vertical="center"/>
    </xf>
    <xf numFmtId="3" fontId="64" fillId="7" borderId="25" xfId="0" applyNumberFormat="1" applyFont="1" applyFill="1" applyBorder="1" applyAlignment="1">
      <alignment horizontal="right" vertical="center"/>
    </xf>
    <xf numFmtId="3" fontId="64" fillId="7" borderId="0" xfId="0" applyNumberFormat="1" applyFont="1" applyFill="1" applyBorder="1" applyAlignment="1">
      <alignment horizontal="right" vertical="center"/>
    </xf>
    <xf numFmtId="4" fontId="64" fillId="7" borderId="19" xfId="0" applyNumberFormat="1" applyFont="1" applyFill="1" applyBorder="1" applyAlignment="1">
      <alignment horizontal="right" vertical="center"/>
    </xf>
    <xf numFmtId="10" fontId="2" fillId="0" borderId="0" xfId="1" applyNumberFormat="1" applyFont="1" applyFill="1" applyBorder="1" applyAlignment="1">
      <alignment horizontal="center" vertical="center" wrapText="1"/>
    </xf>
  </cellXfs>
  <cellStyles count="59">
    <cellStyle name=" 1" xfId="16"/>
    <cellStyle name="20% - Cor1" xfId="17"/>
    <cellStyle name="20% - Cor2" xfId="18"/>
    <cellStyle name="20% - Cor3" xfId="19"/>
    <cellStyle name="20% - Cor4" xfId="20"/>
    <cellStyle name="20% - Cor5" xfId="21"/>
    <cellStyle name="20% - Cor6" xfId="22"/>
    <cellStyle name="40% - Cor1" xfId="23"/>
    <cellStyle name="40% - Cor2" xfId="24"/>
    <cellStyle name="40% - Cor3" xfId="25"/>
    <cellStyle name="40% - Cor4" xfId="26"/>
    <cellStyle name="40% - Cor5" xfId="27"/>
    <cellStyle name="40% - Cor6" xfId="28"/>
    <cellStyle name="60% - Cor1" xfId="29"/>
    <cellStyle name="60% - Cor2" xfId="30"/>
    <cellStyle name="60% - Cor3" xfId="31"/>
    <cellStyle name="60% - Cor4" xfId="32"/>
    <cellStyle name="60% - Cor5" xfId="33"/>
    <cellStyle name="60% - Cor6" xfId="34"/>
    <cellStyle name="Cabeçalho 1" xfId="35"/>
    <cellStyle name="Cabeçalho 2" xfId="36"/>
    <cellStyle name="Cabeçalho 3" xfId="37"/>
    <cellStyle name="Cabeçalho 4" xfId="38"/>
    <cellStyle name="Cálculo" xfId="39"/>
    <cellStyle name="Célula Ligada" xfId="40"/>
    <cellStyle name="Comma" xfId="9" builtinId="3"/>
    <cellStyle name="Comma 2" xfId="3"/>
    <cellStyle name="Cor1" xfId="41"/>
    <cellStyle name="Cor2" xfId="42"/>
    <cellStyle name="Cor3" xfId="43"/>
    <cellStyle name="Cor4" xfId="44"/>
    <cellStyle name="Cor5" xfId="45"/>
    <cellStyle name="Cor6" xfId="46"/>
    <cellStyle name="Correcto" xfId="47"/>
    <cellStyle name="Entrada" xfId="48"/>
    <cellStyle name="Euro" xfId="49"/>
    <cellStyle name="gs]_x000d__x000a_Window=0,0,640,480, , ,3_x000d__x000a_dir1=5,7,637,250,-1,-1,1,30,201,1905,231,G:\UGRC\RB\B-DADOS\FOX-PRO\CRED-VEN\KP 2" xfId="50"/>
    <cellStyle name="Hyperlink" xfId="2" builtinId="8"/>
    <cellStyle name="Hyperlink 2" xfId="14"/>
    <cellStyle name="Incorrecto" xfId="51"/>
    <cellStyle name="Neutro" xfId="52"/>
    <cellStyle name="Normal" xfId="0" builtinId="0"/>
    <cellStyle name="Normal 17" xfId="12"/>
    <cellStyle name="Normal 2" xfId="4"/>
    <cellStyle name="Normal 3" xfId="5"/>
    <cellStyle name="Normal 4" xfId="6"/>
    <cellStyle name="Normal 7" xfId="7"/>
    <cellStyle name="Normal_Investor Report - Notes" xfId="15"/>
    <cellStyle name="Normal_Investor_Report_OH_base_campos_alt" xfId="11"/>
    <cellStyle name="Normal_Liquidity_Cushion_and_Swap_Collateral" xfId="13"/>
    <cellStyle name="Nota" xfId="53"/>
    <cellStyle name="Percent" xfId="1" builtinId="5"/>
    <cellStyle name="Percent 2" xfId="10"/>
    <cellStyle name="Saída" xfId="54"/>
    <cellStyle name="Standard 3" xfId="8"/>
    <cellStyle name="Texto de Aviso" xfId="55"/>
    <cellStyle name="Texto Explicativo" xfId="56"/>
    <cellStyle name="Título" xfId="57"/>
    <cellStyle name="Verificar Célula" xfId="5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9344590075</c:v>
                </c:pt>
              </c:strCache>
            </c:strRef>
          </c:tx>
          <c:spPr>
            <a:solidFill>
              <a:srgbClr val="FF0000"/>
            </a:solidFill>
            <a:ln w="25400" cap="flat" cmpd="sng" algn="ctr">
              <a:solidFill>
                <a:srgbClr val="FF0000"/>
              </a:solidFill>
              <a:prstDash val="solid"/>
            </a:ln>
            <a:effectLst/>
          </c:spPr>
          <c:invertIfNegative val="0"/>
          <c:cat>
            <c:strRef>
              <c:f>[2]Grafico!$A$2:$A$50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[2]Grafico!$B$2:$B$50</c:f>
              <c:numCache>
                <c:formatCode>General</c:formatCode>
                <c:ptCount val="49"/>
                <c:pt idx="0">
                  <c:v>9340655028.2699966</c:v>
                </c:pt>
                <c:pt idx="1">
                  <c:v>9326284364.159996</c:v>
                </c:pt>
                <c:pt idx="2">
                  <c:v>9301230029.6699963</c:v>
                </c:pt>
                <c:pt idx="3">
                  <c:v>9266082370.369997</c:v>
                </c:pt>
                <c:pt idx="4">
                  <c:v>9221823258.7599964</c:v>
                </c:pt>
                <c:pt idx="5">
                  <c:v>9175967951.8199959</c:v>
                </c:pt>
                <c:pt idx="6">
                  <c:v>9121098270.909996</c:v>
                </c:pt>
                <c:pt idx="7">
                  <c:v>9046468662.7199955</c:v>
                </c:pt>
                <c:pt idx="8">
                  <c:v>8960195677.0099964</c:v>
                </c:pt>
                <c:pt idx="9">
                  <c:v>8827999873.0299969</c:v>
                </c:pt>
                <c:pt idx="10">
                  <c:v>8664508110.6699963</c:v>
                </c:pt>
                <c:pt idx="11">
                  <c:v>8462580133.6799974</c:v>
                </c:pt>
                <c:pt idx="12">
                  <c:v>8183785120.9699974</c:v>
                </c:pt>
                <c:pt idx="13">
                  <c:v>7983451529.4899979</c:v>
                </c:pt>
                <c:pt idx="14">
                  <c:v>7802644660.9699984</c:v>
                </c:pt>
                <c:pt idx="15">
                  <c:v>7659422737.2299986</c:v>
                </c:pt>
                <c:pt idx="16">
                  <c:v>7502214094.749999</c:v>
                </c:pt>
                <c:pt idx="17">
                  <c:v>7295174121.0599985</c:v>
                </c:pt>
                <c:pt idx="18">
                  <c:v>7091292754.5299988</c:v>
                </c:pt>
                <c:pt idx="19">
                  <c:v>6876144493.5199986</c:v>
                </c:pt>
                <c:pt idx="20">
                  <c:v>6650248533.5299988</c:v>
                </c:pt>
                <c:pt idx="21">
                  <c:v>6436780473.3599987</c:v>
                </c:pt>
                <c:pt idx="22">
                  <c:v>6199546386.9899988</c:v>
                </c:pt>
                <c:pt idx="23">
                  <c:v>5910006254.6299992</c:v>
                </c:pt>
                <c:pt idx="24">
                  <c:v>5515406865.5</c:v>
                </c:pt>
                <c:pt idx="25">
                  <c:v>5149353969.3000002</c:v>
                </c:pt>
                <c:pt idx="26">
                  <c:v>4717801038.6999998</c:v>
                </c:pt>
                <c:pt idx="27">
                  <c:v>4298750561.170001</c:v>
                </c:pt>
                <c:pt idx="28">
                  <c:v>3915404644.6200018</c:v>
                </c:pt>
                <c:pt idx="29">
                  <c:v>3558191949.170002</c:v>
                </c:pt>
                <c:pt idx="30">
                  <c:v>3194927951.1200018</c:v>
                </c:pt>
                <c:pt idx="31">
                  <c:v>2862171097.7000017</c:v>
                </c:pt>
                <c:pt idx="32">
                  <c:v>2511422919.8200021</c:v>
                </c:pt>
                <c:pt idx="33">
                  <c:v>2188508571.2700019</c:v>
                </c:pt>
                <c:pt idx="34">
                  <c:v>1895139880.1300025</c:v>
                </c:pt>
                <c:pt idx="35">
                  <c:v>1606779557.4100032</c:v>
                </c:pt>
                <c:pt idx="36">
                  <c:v>1340516718.5900033</c:v>
                </c:pt>
                <c:pt idx="37">
                  <c:v>1057543730.2900033</c:v>
                </c:pt>
                <c:pt idx="38">
                  <c:v>728051405.05000365</c:v>
                </c:pt>
                <c:pt idx="39">
                  <c:v>423887774.54000348</c:v>
                </c:pt>
                <c:pt idx="40">
                  <c:v>310590073.2200036</c:v>
                </c:pt>
                <c:pt idx="41">
                  <c:v>231163437.52000362</c:v>
                </c:pt>
                <c:pt idx="42">
                  <c:v>164389681.65000364</c:v>
                </c:pt>
                <c:pt idx="43">
                  <c:v>106621689.66000369</c:v>
                </c:pt>
                <c:pt idx="44">
                  <c:v>76448076.310003683</c:v>
                </c:pt>
                <c:pt idx="45">
                  <c:v>47891092.560003668</c:v>
                </c:pt>
                <c:pt idx="46">
                  <c:v>25031373.090003673</c:v>
                </c:pt>
                <c:pt idx="47">
                  <c:v>8731096.0400036722</c:v>
                </c:pt>
                <c:pt idx="48">
                  <c:v>3.6731362342834473E-6</c:v>
                </c:pt>
              </c:numCache>
            </c:numRef>
          </c:val>
        </c:ser>
        <c:ser>
          <c:idx val="1"/>
          <c:order val="1"/>
          <c:tx>
            <c:strRef>
              <c:f>[2]Grafico!$C$1</c:f>
              <c:strCache>
                <c:ptCount val="1"/>
                <c:pt idx="0">
                  <c:v>SumOfMont Cred Ced act</c:v>
                </c:pt>
              </c:strCache>
            </c:strRef>
          </c:tx>
          <c:spPr>
            <a:noFill/>
          </c:spPr>
          <c:invertIfNegative val="0"/>
          <c:cat>
            <c:strRef>
              <c:f>[2]Grafico!$A$2:$A$50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[2]Grafico!$C$2:$C$50</c:f>
              <c:numCache>
                <c:formatCode>General</c:formatCode>
                <c:ptCount val="49"/>
                <c:pt idx="0">
                  <c:v>3935046.3500000099</c:v>
                </c:pt>
                <c:pt idx="1">
                  <c:v>14370664.109999986</c:v>
                </c:pt>
                <c:pt idx="2">
                  <c:v>25054334.489999972</c:v>
                </c:pt>
                <c:pt idx="3">
                  <c:v>35147659.29999996</c:v>
                </c:pt>
                <c:pt idx="4">
                  <c:v>44259111.609999999</c:v>
                </c:pt>
                <c:pt idx="5">
                  <c:v>45855306.93999999</c:v>
                </c:pt>
                <c:pt idx="6">
                  <c:v>54869680.910000019</c:v>
                </c:pt>
                <c:pt idx="7">
                  <c:v>74629608.190000042</c:v>
                </c:pt>
                <c:pt idx="8">
                  <c:v>86272985.709999964</c:v>
                </c:pt>
                <c:pt idx="9">
                  <c:v>132195803.97999988</c:v>
                </c:pt>
                <c:pt idx="10">
                  <c:v>163491762.36000022</c:v>
                </c:pt>
                <c:pt idx="11">
                  <c:v>201927976.989999</c:v>
                </c:pt>
                <c:pt idx="12">
                  <c:v>278795012.7100001</c:v>
                </c:pt>
                <c:pt idx="13">
                  <c:v>200333591.47999939</c:v>
                </c:pt>
                <c:pt idx="14">
                  <c:v>180806868.51999989</c:v>
                </c:pt>
                <c:pt idx="15">
                  <c:v>143221923.74000019</c:v>
                </c:pt>
                <c:pt idx="16">
                  <c:v>157208642.47999996</c:v>
                </c:pt>
                <c:pt idx="17">
                  <c:v>207039973.69000021</c:v>
                </c:pt>
                <c:pt idx="18">
                  <c:v>203881366.52999991</c:v>
                </c:pt>
                <c:pt idx="19">
                  <c:v>215148261.00999993</c:v>
                </c:pt>
                <c:pt idx="20">
                  <c:v>225895959.99000016</c:v>
                </c:pt>
                <c:pt idx="21">
                  <c:v>213468060.17000014</c:v>
                </c:pt>
                <c:pt idx="22">
                  <c:v>237234086.37000018</c:v>
                </c:pt>
                <c:pt idx="23">
                  <c:v>289540132.36000007</c:v>
                </c:pt>
                <c:pt idx="24">
                  <c:v>394599389.12999934</c:v>
                </c:pt>
                <c:pt idx="25">
                  <c:v>366052896.19999963</c:v>
                </c:pt>
                <c:pt idx="26">
                  <c:v>431552930.6000005</c:v>
                </c:pt>
                <c:pt idx="27">
                  <c:v>419050477.5299992</c:v>
                </c:pt>
                <c:pt idx="28">
                  <c:v>383345916.5499993</c:v>
                </c:pt>
                <c:pt idx="29">
                  <c:v>357212695.44999981</c:v>
                </c:pt>
                <c:pt idx="30">
                  <c:v>363263998.05000025</c:v>
                </c:pt>
                <c:pt idx="31">
                  <c:v>332756853.4199999</c:v>
                </c:pt>
                <c:pt idx="32">
                  <c:v>350748177.8799997</c:v>
                </c:pt>
                <c:pt idx="33">
                  <c:v>322914348.55000001</c:v>
                </c:pt>
                <c:pt idx="34">
                  <c:v>293368691.13999951</c:v>
                </c:pt>
                <c:pt idx="35">
                  <c:v>288360322.71999925</c:v>
                </c:pt>
                <c:pt idx="36">
                  <c:v>266262838.8199999</c:v>
                </c:pt>
                <c:pt idx="37">
                  <c:v>282972988.29999989</c:v>
                </c:pt>
                <c:pt idx="38">
                  <c:v>329492325.23999965</c:v>
                </c:pt>
                <c:pt idx="39">
                  <c:v>304163630.51000017</c:v>
                </c:pt>
                <c:pt idx="40">
                  <c:v>113297701.31999989</c:v>
                </c:pt>
                <c:pt idx="41">
                  <c:v>79426635.700000003</c:v>
                </c:pt>
                <c:pt idx="42">
                  <c:v>66773755.869999968</c:v>
                </c:pt>
                <c:pt idx="43">
                  <c:v>57767991.989999957</c:v>
                </c:pt>
                <c:pt idx="44">
                  <c:v>30173613.350000009</c:v>
                </c:pt>
                <c:pt idx="45">
                  <c:v>28556983.750000015</c:v>
                </c:pt>
                <c:pt idx="46">
                  <c:v>22859719.469999995</c:v>
                </c:pt>
                <c:pt idx="47">
                  <c:v>16300277.050000001</c:v>
                </c:pt>
                <c:pt idx="48">
                  <c:v>8731096.0399999991</c:v>
                </c:pt>
              </c:numCache>
            </c:numRef>
          </c:val>
        </c:ser>
        <c:dLbls>
          <c:showLegendKey val="0"/>
          <c:showVal val="0"/>
          <c:showCatName val="0"/>
          <c:showSerName val="0"/>
          <c:showPercent val="0"/>
          <c:showBubbleSize val="0"/>
        </c:dLbls>
        <c:gapWidth val="75"/>
        <c:axId val="436068824"/>
        <c:axId val="436069216"/>
      </c:barChart>
      <c:catAx>
        <c:axId val="436068824"/>
        <c:scaling>
          <c:orientation val="minMax"/>
        </c:scaling>
        <c:delete val="0"/>
        <c:axPos val="b"/>
        <c:numFmt formatCode="General" sourceLinked="0"/>
        <c:majorTickMark val="none"/>
        <c:minorTickMark val="none"/>
        <c:tickLblPos val="nextTo"/>
        <c:crossAx val="436069216"/>
        <c:crosses val="autoZero"/>
        <c:auto val="1"/>
        <c:lblAlgn val="ctr"/>
        <c:lblOffset val="100"/>
        <c:noMultiLvlLbl val="0"/>
      </c:catAx>
      <c:valAx>
        <c:axId val="436069216"/>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436068824"/>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148166</xdr:colOff>
      <xdr:row>156</xdr:row>
      <xdr:rowOff>0</xdr:rowOff>
    </xdr:from>
    <xdr:to>
      <xdr:col>6</xdr:col>
      <xdr:colOff>1128448</xdr:colOff>
      <xdr:row>174</xdr:row>
      <xdr:rowOff>169333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31-12-2019-Jo&#227;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vestor%20Report_31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refreshError="1"/>
      <sheetData sheetId="1">
        <row r="1">
          <cell r="B1">
            <v>9344590074.619997</v>
          </cell>
          <cell r="C1" t="str">
            <v>SumOfMont Cred Ced act</v>
          </cell>
        </row>
        <row r="2">
          <cell r="A2" t="str">
            <v>2020</v>
          </cell>
          <cell r="B2">
            <v>9340655028.2699966</v>
          </cell>
          <cell r="C2">
            <v>3935046.3500000099</v>
          </cell>
        </row>
        <row r="3">
          <cell r="A3" t="str">
            <v>2021</v>
          </cell>
          <cell r="B3">
            <v>9326284364.159996</v>
          </cell>
          <cell r="C3">
            <v>14370664.109999986</v>
          </cell>
        </row>
        <row r="4">
          <cell r="A4" t="str">
            <v>2022</v>
          </cell>
          <cell r="B4">
            <v>9301230029.6699963</v>
          </cell>
          <cell r="C4">
            <v>25054334.489999972</v>
          </cell>
        </row>
        <row r="5">
          <cell r="A5" t="str">
            <v>2023</v>
          </cell>
          <cell r="B5">
            <v>9266082370.369997</v>
          </cell>
          <cell r="C5">
            <v>35147659.29999996</v>
          </cell>
        </row>
        <row r="6">
          <cell r="A6" t="str">
            <v>2024</v>
          </cell>
          <cell r="B6">
            <v>9221823258.7599964</v>
          </cell>
          <cell r="C6">
            <v>44259111.609999999</v>
          </cell>
        </row>
        <row r="7">
          <cell r="A7" t="str">
            <v>2025</v>
          </cell>
          <cell r="B7">
            <v>9175967951.8199959</v>
          </cell>
          <cell r="C7">
            <v>45855306.93999999</v>
          </cell>
        </row>
        <row r="8">
          <cell r="A8" t="str">
            <v>2026</v>
          </cell>
          <cell r="B8">
            <v>9121098270.909996</v>
          </cell>
          <cell r="C8">
            <v>54869680.910000019</v>
          </cell>
        </row>
        <row r="9">
          <cell r="A9" t="str">
            <v>2027</v>
          </cell>
          <cell r="B9">
            <v>9046468662.7199955</v>
          </cell>
          <cell r="C9">
            <v>74629608.190000042</v>
          </cell>
        </row>
        <row r="10">
          <cell r="A10" t="str">
            <v>2028</v>
          </cell>
          <cell r="B10">
            <v>8960195677.0099964</v>
          </cell>
          <cell r="C10">
            <v>86272985.709999964</v>
          </cell>
        </row>
        <row r="11">
          <cell r="A11" t="str">
            <v>2029</v>
          </cell>
          <cell r="B11">
            <v>8827999873.0299969</v>
          </cell>
          <cell r="C11">
            <v>132195803.97999988</v>
          </cell>
        </row>
        <row r="12">
          <cell r="A12" t="str">
            <v>2030</v>
          </cell>
          <cell r="B12">
            <v>8664508110.6699963</v>
          </cell>
          <cell r="C12">
            <v>163491762.36000022</v>
          </cell>
        </row>
        <row r="13">
          <cell r="A13" t="str">
            <v>2031</v>
          </cell>
          <cell r="B13">
            <v>8462580133.6799974</v>
          </cell>
          <cell r="C13">
            <v>201927976.989999</v>
          </cell>
        </row>
        <row r="14">
          <cell r="A14" t="str">
            <v>2032</v>
          </cell>
          <cell r="B14">
            <v>8183785120.9699974</v>
          </cell>
          <cell r="C14">
            <v>278795012.7100001</v>
          </cell>
        </row>
        <row r="15">
          <cell r="A15" t="str">
            <v>2033</v>
          </cell>
          <cell r="B15">
            <v>7983451529.4899979</v>
          </cell>
          <cell r="C15">
            <v>200333591.47999939</v>
          </cell>
        </row>
        <row r="16">
          <cell r="A16" t="str">
            <v>2034</v>
          </cell>
          <cell r="B16">
            <v>7802644660.9699984</v>
          </cell>
          <cell r="C16">
            <v>180806868.51999989</v>
          </cell>
        </row>
        <row r="17">
          <cell r="A17" t="str">
            <v>2035</v>
          </cell>
          <cell r="B17">
            <v>7659422737.2299986</v>
          </cell>
          <cell r="C17">
            <v>143221923.74000019</v>
          </cell>
        </row>
        <row r="18">
          <cell r="A18" t="str">
            <v>2036</v>
          </cell>
          <cell r="B18">
            <v>7502214094.749999</v>
          </cell>
          <cell r="C18">
            <v>157208642.47999996</v>
          </cell>
        </row>
        <row r="19">
          <cell r="A19" t="str">
            <v>2037</v>
          </cell>
          <cell r="B19">
            <v>7295174121.0599985</v>
          </cell>
          <cell r="C19">
            <v>207039973.69000021</v>
          </cell>
        </row>
        <row r="20">
          <cell r="A20" t="str">
            <v>2038</v>
          </cell>
          <cell r="B20">
            <v>7091292754.5299988</v>
          </cell>
          <cell r="C20">
            <v>203881366.52999991</v>
          </cell>
        </row>
        <row r="21">
          <cell r="A21" t="str">
            <v>2039</v>
          </cell>
          <cell r="B21">
            <v>6876144493.5199986</v>
          </cell>
          <cell r="C21">
            <v>215148261.00999993</v>
          </cell>
        </row>
        <row r="22">
          <cell r="A22" t="str">
            <v>2040</v>
          </cell>
          <cell r="B22">
            <v>6650248533.5299988</v>
          </cell>
          <cell r="C22">
            <v>225895959.99000016</v>
          </cell>
        </row>
        <row r="23">
          <cell r="A23" t="str">
            <v>2041</v>
          </cell>
          <cell r="B23">
            <v>6436780473.3599987</v>
          </cell>
          <cell r="C23">
            <v>213468060.17000014</v>
          </cell>
        </row>
        <row r="24">
          <cell r="A24" t="str">
            <v>2042</v>
          </cell>
          <cell r="B24">
            <v>6199546386.9899988</v>
          </cell>
          <cell r="C24">
            <v>237234086.37000018</v>
          </cell>
        </row>
        <row r="25">
          <cell r="A25" t="str">
            <v>2043</v>
          </cell>
          <cell r="B25">
            <v>5910006254.6299992</v>
          </cell>
          <cell r="C25">
            <v>289540132.36000007</v>
          </cell>
        </row>
        <row r="26">
          <cell r="A26" t="str">
            <v>2044</v>
          </cell>
          <cell r="B26">
            <v>5515406865.5</v>
          </cell>
          <cell r="C26">
            <v>394599389.12999934</v>
          </cell>
        </row>
        <row r="27">
          <cell r="A27" t="str">
            <v>2045</v>
          </cell>
          <cell r="B27">
            <v>5149353969.3000002</v>
          </cell>
          <cell r="C27">
            <v>366052896.19999963</v>
          </cell>
        </row>
        <row r="28">
          <cell r="A28" t="str">
            <v>2046</v>
          </cell>
          <cell r="B28">
            <v>4717801038.6999998</v>
          </cell>
          <cell r="C28">
            <v>431552930.6000005</v>
          </cell>
        </row>
        <row r="29">
          <cell r="A29" t="str">
            <v>2047</v>
          </cell>
          <cell r="B29">
            <v>4298750561.170001</v>
          </cell>
          <cell r="C29">
            <v>419050477.5299992</v>
          </cell>
        </row>
        <row r="30">
          <cell r="A30" t="str">
            <v>2048</v>
          </cell>
          <cell r="B30">
            <v>3915404644.6200018</v>
          </cell>
          <cell r="C30">
            <v>383345916.5499993</v>
          </cell>
        </row>
        <row r="31">
          <cell r="A31" t="str">
            <v>2049</v>
          </cell>
          <cell r="B31">
            <v>3558191949.170002</v>
          </cell>
          <cell r="C31">
            <v>357212695.44999981</v>
          </cell>
        </row>
        <row r="32">
          <cell r="A32" t="str">
            <v>2050</v>
          </cell>
          <cell r="B32">
            <v>3194927951.1200018</v>
          </cell>
          <cell r="C32">
            <v>363263998.05000025</v>
          </cell>
        </row>
        <row r="33">
          <cell r="A33" t="str">
            <v>2051</v>
          </cell>
          <cell r="B33">
            <v>2862171097.7000017</v>
          </cell>
          <cell r="C33">
            <v>332756853.4199999</v>
          </cell>
        </row>
        <row r="34">
          <cell r="A34" t="str">
            <v>2052</v>
          </cell>
          <cell r="B34">
            <v>2511422919.8200021</v>
          </cell>
          <cell r="C34">
            <v>350748177.8799997</v>
          </cell>
        </row>
        <row r="35">
          <cell r="A35" t="str">
            <v>2053</v>
          </cell>
          <cell r="B35">
            <v>2188508571.2700019</v>
          </cell>
          <cell r="C35">
            <v>322914348.55000001</v>
          </cell>
        </row>
        <row r="36">
          <cell r="A36" t="str">
            <v>2054</v>
          </cell>
          <cell r="B36">
            <v>1895139880.1300025</v>
          </cell>
          <cell r="C36">
            <v>293368691.13999951</v>
          </cell>
        </row>
        <row r="37">
          <cell r="A37" t="str">
            <v>2055</v>
          </cell>
          <cell r="B37">
            <v>1606779557.4100032</v>
          </cell>
          <cell r="C37">
            <v>288360322.71999925</v>
          </cell>
        </row>
        <row r="38">
          <cell r="A38" t="str">
            <v>2056</v>
          </cell>
          <cell r="B38">
            <v>1340516718.5900033</v>
          </cell>
          <cell r="C38">
            <v>266262838.8199999</v>
          </cell>
        </row>
        <row r="39">
          <cell r="A39" t="str">
            <v>2057</v>
          </cell>
          <cell r="B39">
            <v>1057543730.2900033</v>
          </cell>
          <cell r="C39">
            <v>282972988.29999989</v>
          </cell>
        </row>
        <row r="40">
          <cell r="A40" t="str">
            <v>2058</v>
          </cell>
          <cell r="B40">
            <v>728051405.05000365</v>
          </cell>
          <cell r="C40">
            <v>329492325.23999965</v>
          </cell>
        </row>
        <row r="41">
          <cell r="A41" t="str">
            <v>2059</v>
          </cell>
          <cell r="B41">
            <v>423887774.54000348</v>
          </cell>
          <cell r="C41">
            <v>304163630.51000017</v>
          </cell>
        </row>
        <row r="42">
          <cell r="A42" t="str">
            <v>2060</v>
          </cell>
          <cell r="B42">
            <v>310590073.2200036</v>
          </cell>
          <cell r="C42">
            <v>113297701.31999989</v>
          </cell>
        </row>
        <row r="43">
          <cell r="A43" t="str">
            <v>2061</v>
          </cell>
          <cell r="B43">
            <v>231163437.52000362</v>
          </cell>
          <cell r="C43">
            <v>79426635.700000003</v>
          </cell>
        </row>
        <row r="44">
          <cell r="A44" t="str">
            <v>2062</v>
          </cell>
          <cell r="B44">
            <v>164389681.65000364</v>
          </cell>
          <cell r="C44">
            <v>66773755.869999968</v>
          </cell>
        </row>
        <row r="45">
          <cell r="A45" t="str">
            <v>2063</v>
          </cell>
          <cell r="B45">
            <v>106621689.66000369</v>
          </cell>
          <cell r="C45">
            <v>57767991.989999957</v>
          </cell>
        </row>
        <row r="46">
          <cell r="A46" t="str">
            <v>2064</v>
          </cell>
          <cell r="B46">
            <v>76448076.310003683</v>
          </cell>
          <cell r="C46">
            <v>30173613.350000009</v>
          </cell>
        </row>
        <row r="47">
          <cell r="A47" t="str">
            <v>2065</v>
          </cell>
          <cell r="B47">
            <v>47891092.560003668</v>
          </cell>
          <cell r="C47">
            <v>28556983.750000015</v>
          </cell>
        </row>
        <row r="48">
          <cell r="A48" t="str">
            <v>2066</v>
          </cell>
          <cell r="B48">
            <v>25031373.090003673</v>
          </cell>
          <cell r="C48">
            <v>22859719.469999995</v>
          </cell>
        </row>
        <row r="49">
          <cell r="A49" t="str">
            <v>2067</v>
          </cell>
          <cell r="B49">
            <v>8731096.0400036722</v>
          </cell>
          <cell r="C49">
            <v>16300277.050000001</v>
          </cell>
        </row>
        <row r="50">
          <cell r="A50" t="str">
            <v>2068</v>
          </cell>
          <cell r="B50">
            <v>3.6731362342834473E-6</v>
          </cell>
          <cell r="C50">
            <v>8731096.0399999991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9.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9.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1148</v>
      </c>
      <c r="F6" s="334"/>
      <c r="G6" s="334"/>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323"/>
      <c r="F9" s="324" t="s">
        <v>1426</v>
      </c>
      <c r="G9" s="323"/>
      <c r="H9" s="7"/>
      <c r="I9" s="7"/>
      <c r="J9" s="8"/>
    </row>
    <row r="10" spans="2:10" ht="21" x14ac:dyDescent="0.25">
      <c r="B10" s="6"/>
      <c r="C10" s="7"/>
      <c r="D10" s="7"/>
      <c r="E10" s="323"/>
      <c r="F10" s="324" t="s">
        <v>1427</v>
      </c>
      <c r="G10" s="323"/>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8" t="s">
        <v>16</v>
      </c>
      <c r="F24" s="338"/>
      <c r="G24" s="338"/>
      <c r="H24" s="338"/>
      <c r="I24" s="7"/>
      <c r="J24" s="8"/>
    </row>
    <row r="25" spans="2:10" x14ac:dyDescent="0.25">
      <c r="B25" s="6"/>
      <c r="C25" s="7"/>
      <c r="D25" s="7"/>
      <c r="E25" s="15"/>
      <c r="F25" s="15"/>
      <c r="G25" s="15"/>
      <c r="H25" s="7"/>
      <c r="I25" s="7"/>
      <c r="J25" s="8"/>
    </row>
    <row r="26" spans="2:10" x14ac:dyDescent="0.25">
      <c r="B26" s="6"/>
      <c r="C26" s="7"/>
      <c r="D26" s="337" t="s">
        <v>17</v>
      </c>
      <c r="E26" s="338"/>
      <c r="F26" s="338"/>
      <c r="G26" s="338"/>
      <c r="H26" s="338"/>
      <c r="I26" s="7"/>
      <c r="J26" s="8"/>
    </row>
    <row r="27" spans="2:10" x14ac:dyDescent="0.25">
      <c r="B27" s="6"/>
      <c r="C27" s="7"/>
      <c r="D27" s="16"/>
      <c r="E27" s="16"/>
      <c r="F27" s="16"/>
      <c r="G27" s="16"/>
      <c r="H27" s="16"/>
      <c r="I27" s="7"/>
      <c r="J27" s="8"/>
    </row>
    <row r="28" spans="2:10" x14ac:dyDescent="0.25">
      <c r="B28" s="6"/>
      <c r="C28" s="7"/>
      <c r="D28" s="337" t="s">
        <v>18</v>
      </c>
      <c r="E28" s="338" t="s">
        <v>16</v>
      </c>
      <c r="F28" s="338"/>
      <c r="G28" s="338"/>
      <c r="H28" s="338"/>
      <c r="I28" s="7"/>
      <c r="J28" s="8"/>
    </row>
    <row r="29" spans="2:10" x14ac:dyDescent="0.25">
      <c r="B29" s="6"/>
      <c r="C29" s="7"/>
      <c r="D29" s="16"/>
      <c r="E29" s="16"/>
      <c r="F29" s="16"/>
      <c r="G29" s="16"/>
      <c r="H29" s="16"/>
      <c r="I29" s="7"/>
      <c r="J29" s="8"/>
    </row>
    <row r="30" spans="2:10" x14ac:dyDescent="0.25">
      <c r="B30" s="6"/>
      <c r="C30" s="7"/>
      <c r="D30" s="337" t="s">
        <v>19</v>
      </c>
      <c r="E30" s="338" t="s">
        <v>16</v>
      </c>
      <c r="F30" s="338"/>
      <c r="G30" s="338"/>
      <c r="H30" s="338"/>
      <c r="I30" s="7"/>
      <c r="J30" s="8"/>
    </row>
    <row r="31" spans="2:10" x14ac:dyDescent="0.25">
      <c r="B31" s="6"/>
      <c r="C31" s="7"/>
      <c r="D31" s="16"/>
      <c r="E31" s="16"/>
      <c r="F31" s="16"/>
      <c r="G31" s="16"/>
      <c r="H31" s="16"/>
      <c r="I31" s="7"/>
      <c r="J31" s="8"/>
    </row>
    <row r="32" spans="2:10" x14ac:dyDescent="0.25">
      <c r="B32" s="6"/>
      <c r="C32" s="7"/>
      <c r="D32" s="337" t="s">
        <v>20</v>
      </c>
      <c r="E32" s="338" t="s">
        <v>16</v>
      </c>
      <c r="F32" s="338"/>
      <c r="G32" s="338"/>
      <c r="H32" s="338"/>
      <c r="I32" s="7"/>
      <c r="J32" s="8"/>
    </row>
    <row r="33" spans="2:10" x14ac:dyDescent="0.25">
      <c r="B33" s="6"/>
      <c r="C33" s="7"/>
      <c r="D33" s="15"/>
      <c r="E33" s="15"/>
      <c r="F33" s="15"/>
      <c r="G33" s="15"/>
      <c r="H33" s="15"/>
      <c r="I33" s="7"/>
      <c r="J33" s="8"/>
    </row>
    <row r="34" spans="2:10" x14ac:dyDescent="0.25">
      <c r="B34" s="6"/>
      <c r="C34" s="7"/>
      <c r="D34" s="337" t="s">
        <v>21</v>
      </c>
      <c r="E34" s="338" t="s">
        <v>16</v>
      </c>
      <c r="F34" s="338"/>
      <c r="G34" s="338"/>
      <c r="H34" s="338"/>
      <c r="I34" s="7"/>
      <c r="J34" s="8"/>
    </row>
    <row r="35" spans="2:10" x14ac:dyDescent="0.25">
      <c r="B35" s="6"/>
      <c r="C35" s="7"/>
      <c r="D35" s="7"/>
      <c r="E35" s="7"/>
      <c r="F35" s="7"/>
      <c r="G35" s="7"/>
      <c r="H35" s="7"/>
      <c r="I35" s="7"/>
      <c r="J35" s="8"/>
    </row>
    <row r="36" spans="2:10" x14ac:dyDescent="0.25">
      <c r="B36" s="6"/>
      <c r="C36" s="7"/>
      <c r="D36" s="335" t="s">
        <v>22</v>
      </c>
      <c r="E36" s="336"/>
      <c r="F36" s="336"/>
      <c r="G36" s="336"/>
      <c r="H36" s="336"/>
      <c r="I36" s="7"/>
      <c r="J36" s="8"/>
    </row>
    <row r="37" spans="2:10" x14ac:dyDescent="0.25">
      <c r="B37" s="6"/>
      <c r="C37" s="7"/>
      <c r="D37" s="7"/>
      <c r="E37" s="7"/>
      <c r="F37" s="14"/>
      <c r="G37" s="7"/>
      <c r="H37" s="7"/>
      <c r="I37" s="7"/>
      <c r="J37" s="8"/>
    </row>
    <row r="38" spans="2:10" x14ac:dyDescent="0.25">
      <c r="B38" s="6"/>
      <c r="C38" s="7"/>
      <c r="D38" s="335" t="s">
        <v>1103</v>
      </c>
      <c r="E38" s="336"/>
      <c r="F38" s="336"/>
      <c r="G38" s="336"/>
      <c r="H38" s="336"/>
      <c r="I38" s="7"/>
      <c r="J38" s="8"/>
    </row>
    <row r="39" spans="2:10" x14ac:dyDescent="0.25">
      <c r="B39" s="6"/>
      <c r="C39" s="7"/>
      <c r="D39" s="62"/>
      <c r="E39" s="62"/>
      <c r="F39" s="62"/>
      <c r="G39" s="62"/>
      <c r="H39" s="6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1" zoomScale="80" zoomScaleNormal="80" workbookViewId="0">
      <selection activeCell="C66" sqref="C66"/>
    </sheetView>
  </sheetViews>
  <sheetFormatPr defaultColWidth="8.85546875" defaultRowHeight="15.75" outlineLevelRow="1" x14ac:dyDescent="0.25"/>
  <cols>
    <col min="1" max="1" width="13.28515625" style="120" customWidth="1"/>
    <col min="2" max="2" width="56.42578125" style="120" customWidth="1"/>
    <col min="3" max="3" width="31.5703125" style="120" customWidth="1"/>
    <col min="4" max="4" width="30.28515625" style="120" customWidth="1"/>
    <col min="5" max="5" width="6.7109375" style="120" customWidth="1"/>
    <col min="6" max="6" width="33.85546875" style="120" customWidth="1"/>
    <col min="7" max="7" width="41.7109375" style="117" customWidth="1"/>
    <col min="8" max="8" width="7.28515625" style="120" customWidth="1"/>
    <col min="9" max="9" width="71.85546875" style="120"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x14ac:dyDescent="0.25">
      <c r="A1" s="116" t="s">
        <v>1104</v>
      </c>
      <c r="B1" s="116"/>
      <c r="C1" s="117"/>
      <c r="D1" s="117"/>
      <c r="E1" s="117"/>
      <c r="F1" s="118" t="s">
        <v>1133</v>
      </c>
      <c r="H1" s="117"/>
      <c r="I1" s="116"/>
      <c r="J1" s="23"/>
      <c r="K1" s="23"/>
      <c r="L1" s="23"/>
      <c r="M1" s="23"/>
    </row>
    <row r="2" spans="1:13" ht="16.5" thickBot="1" x14ac:dyDescent="0.3">
      <c r="A2" s="117"/>
      <c r="B2" s="119"/>
      <c r="C2" s="119"/>
      <c r="D2" s="117"/>
      <c r="E2" s="117"/>
      <c r="F2" s="117"/>
      <c r="H2" s="117"/>
      <c r="L2" s="23"/>
      <c r="M2" s="23"/>
    </row>
    <row r="3" spans="1:13" ht="16.5" thickBot="1" x14ac:dyDescent="0.3">
      <c r="A3" s="121"/>
      <c r="B3" s="122" t="s">
        <v>23</v>
      </c>
      <c r="C3" s="123" t="s">
        <v>166</v>
      </c>
      <c r="D3" s="121"/>
      <c r="E3" s="121"/>
      <c r="F3" s="117"/>
      <c r="G3" s="121"/>
      <c r="H3" s="117"/>
      <c r="L3" s="23"/>
      <c r="M3" s="23"/>
    </row>
    <row r="4" spans="1:13" ht="16.5" thickBot="1" x14ac:dyDescent="0.3">
      <c r="H4" s="117"/>
      <c r="L4" s="23"/>
      <c r="M4" s="23"/>
    </row>
    <row r="5" spans="1:13" x14ac:dyDescent="0.25">
      <c r="A5" s="124"/>
      <c r="B5" s="125" t="s">
        <v>24</v>
      </c>
      <c r="C5" s="124"/>
      <c r="E5" s="126"/>
      <c r="F5" s="126"/>
      <c r="H5" s="117"/>
      <c r="L5" s="23"/>
      <c r="M5" s="23"/>
    </row>
    <row r="6" spans="1:13" x14ac:dyDescent="0.25">
      <c r="B6" s="127" t="s">
        <v>25</v>
      </c>
      <c r="H6" s="117"/>
      <c r="L6" s="23"/>
      <c r="M6" s="23"/>
    </row>
    <row r="7" spans="1:13" x14ac:dyDescent="0.25">
      <c r="B7" s="128" t="s">
        <v>26</v>
      </c>
      <c r="H7" s="117"/>
      <c r="L7" s="23"/>
      <c r="M7" s="23"/>
    </row>
    <row r="8" spans="1:13" x14ac:dyDescent="0.25">
      <c r="B8" s="128" t="s">
        <v>27</v>
      </c>
      <c r="F8" s="120" t="s">
        <v>28</v>
      </c>
      <c r="H8" s="117"/>
      <c r="L8" s="23"/>
      <c r="M8" s="23"/>
    </row>
    <row r="9" spans="1:13" ht="31.5" x14ac:dyDescent="0.25">
      <c r="B9" s="127" t="s">
        <v>29</v>
      </c>
      <c r="H9" s="117"/>
      <c r="L9" s="23"/>
      <c r="M9" s="23"/>
    </row>
    <row r="10" spans="1:13" ht="31.5" x14ac:dyDescent="0.25">
      <c r="B10" s="127" t="s">
        <v>30</v>
      </c>
      <c r="H10" s="117"/>
      <c r="L10" s="23"/>
      <c r="M10" s="23"/>
    </row>
    <row r="11" spans="1:13" ht="16.5" thickBot="1" x14ac:dyDescent="0.3">
      <c r="B11" s="129" t="s">
        <v>31</v>
      </c>
      <c r="H11" s="117"/>
      <c r="L11" s="23"/>
      <c r="M11" s="23"/>
    </row>
    <row r="12" spans="1:13" x14ac:dyDescent="0.25">
      <c r="B12" s="130"/>
      <c r="H12" s="117"/>
      <c r="L12" s="23"/>
      <c r="M12" s="23"/>
    </row>
    <row r="13" spans="1:13" ht="31.5" x14ac:dyDescent="0.25">
      <c r="A13" s="131" t="s">
        <v>32</v>
      </c>
      <c r="B13" s="131" t="s">
        <v>25</v>
      </c>
      <c r="C13" s="132"/>
      <c r="D13" s="132"/>
      <c r="E13" s="132"/>
      <c r="F13" s="132"/>
      <c r="G13" s="133"/>
      <c r="H13" s="117"/>
      <c r="L13" s="23"/>
      <c r="M13" s="23"/>
    </row>
    <row r="14" spans="1:13" x14ac:dyDescent="0.25">
      <c r="A14" s="120" t="s">
        <v>33</v>
      </c>
      <c r="B14" s="134" t="s">
        <v>0</v>
      </c>
      <c r="C14" s="135" t="s">
        <v>573</v>
      </c>
      <c r="E14" s="126"/>
      <c r="F14" s="126"/>
      <c r="H14" s="117"/>
      <c r="L14" s="23"/>
      <c r="M14" s="23"/>
    </row>
    <row r="15" spans="1:13" x14ac:dyDescent="0.25">
      <c r="A15" s="120" t="s">
        <v>35</v>
      </c>
      <c r="B15" s="134" t="s">
        <v>36</v>
      </c>
      <c r="C15" s="135" t="s">
        <v>1150</v>
      </c>
      <c r="E15" s="126"/>
      <c r="F15" s="126"/>
      <c r="H15" s="117"/>
      <c r="L15" s="23"/>
      <c r="M15" s="23"/>
    </row>
    <row r="16" spans="1:13" ht="60" customHeight="1" x14ac:dyDescent="0.25">
      <c r="A16" s="120" t="s">
        <v>37</v>
      </c>
      <c r="B16" s="134" t="s">
        <v>38</v>
      </c>
      <c r="C16" s="177" t="s">
        <v>1386</v>
      </c>
      <c r="E16" s="126"/>
      <c r="F16" s="126"/>
      <c r="H16" s="117"/>
      <c r="L16" s="23"/>
      <c r="M16" s="23"/>
    </row>
    <row r="17" spans="1:13" x14ac:dyDescent="0.25">
      <c r="A17" s="120" t="s">
        <v>39</v>
      </c>
      <c r="B17" s="134" t="s">
        <v>40</v>
      </c>
      <c r="C17" s="315">
        <v>43830</v>
      </c>
      <c r="E17" s="126"/>
      <c r="F17" s="126"/>
      <c r="H17" s="117"/>
      <c r="L17" s="23"/>
      <c r="M17" s="23"/>
    </row>
    <row r="18" spans="1:13" outlineLevel="1" x14ac:dyDescent="0.25">
      <c r="A18" s="120" t="s">
        <v>41</v>
      </c>
      <c r="B18" s="137" t="s">
        <v>42</v>
      </c>
      <c r="E18" s="126"/>
      <c r="F18" s="126"/>
      <c r="H18" s="117"/>
      <c r="L18" s="23"/>
      <c r="M18" s="23"/>
    </row>
    <row r="19" spans="1:13" outlineLevel="1" x14ac:dyDescent="0.25">
      <c r="A19" s="120" t="s">
        <v>43</v>
      </c>
      <c r="B19" s="137" t="s">
        <v>44</v>
      </c>
      <c r="E19" s="126"/>
      <c r="F19" s="126"/>
      <c r="H19" s="117"/>
      <c r="L19" s="23"/>
      <c r="M19" s="23"/>
    </row>
    <row r="20" spans="1:13" outlineLevel="1" x14ac:dyDescent="0.25">
      <c r="A20" s="120" t="s">
        <v>45</v>
      </c>
      <c r="B20" s="137"/>
      <c r="E20" s="126"/>
      <c r="F20" s="126"/>
      <c r="H20" s="117"/>
      <c r="L20" s="23"/>
      <c r="M20" s="23"/>
    </row>
    <row r="21" spans="1:13" outlineLevel="1" x14ac:dyDescent="0.25">
      <c r="A21" s="120" t="s">
        <v>46</v>
      </c>
      <c r="B21" s="137"/>
      <c r="E21" s="126"/>
      <c r="F21" s="126"/>
      <c r="H21" s="117"/>
      <c r="L21" s="23"/>
      <c r="M21" s="23"/>
    </row>
    <row r="22" spans="1:13" outlineLevel="1" x14ac:dyDescent="0.25">
      <c r="A22" s="120" t="s">
        <v>47</v>
      </c>
      <c r="B22" s="137"/>
      <c r="E22" s="126"/>
      <c r="F22" s="126"/>
      <c r="H22" s="117"/>
      <c r="L22" s="23"/>
      <c r="M22" s="23"/>
    </row>
    <row r="23" spans="1:13" outlineLevel="1" x14ac:dyDescent="0.25">
      <c r="A23" s="120" t="s">
        <v>48</v>
      </c>
      <c r="B23" s="137"/>
      <c r="E23" s="126"/>
      <c r="F23" s="126"/>
      <c r="H23" s="117"/>
      <c r="L23" s="23"/>
      <c r="M23" s="23"/>
    </row>
    <row r="24" spans="1:13" outlineLevel="1" x14ac:dyDescent="0.25">
      <c r="A24" s="120" t="s">
        <v>49</v>
      </c>
      <c r="B24" s="137"/>
      <c r="E24" s="126"/>
      <c r="F24" s="126"/>
      <c r="H24" s="117"/>
      <c r="L24" s="23"/>
      <c r="M24" s="23"/>
    </row>
    <row r="25" spans="1:13" outlineLevel="1" x14ac:dyDescent="0.25">
      <c r="A25" s="120" t="s">
        <v>50</v>
      </c>
      <c r="B25" s="137"/>
      <c r="E25" s="126"/>
      <c r="F25" s="126"/>
      <c r="H25" s="117"/>
      <c r="L25" s="23"/>
      <c r="M25" s="23"/>
    </row>
    <row r="26" spans="1:13" x14ac:dyDescent="0.25">
      <c r="A26" s="132"/>
      <c r="B26" s="131" t="s">
        <v>26</v>
      </c>
      <c r="C26" s="132"/>
      <c r="D26" s="132"/>
      <c r="E26" s="132"/>
      <c r="F26" s="132"/>
      <c r="G26" s="133"/>
      <c r="H26" s="117"/>
      <c r="L26" s="23"/>
      <c r="M26" s="23"/>
    </row>
    <row r="27" spans="1:13" x14ac:dyDescent="0.25">
      <c r="A27" s="120" t="s">
        <v>51</v>
      </c>
      <c r="B27" s="138" t="s">
        <v>52</v>
      </c>
      <c r="C27" s="135" t="s">
        <v>1151</v>
      </c>
      <c r="D27" s="139"/>
      <c r="E27" s="139"/>
      <c r="F27" s="139"/>
      <c r="H27" s="117"/>
      <c r="L27" s="23"/>
      <c r="M27" s="23"/>
    </row>
    <row r="28" spans="1:13" x14ac:dyDescent="0.25">
      <c r="A28" s="120" t="s">
        <v>53</v>
      </c>
      <c r="B28" s="138" t="s">
        <v>54</v>
      </c>
      <c r="C28" s="135" t="s">
        <v>1151</v>
      </c>
      <c r="D28" s="139"/>
      <c r="E28" s="139"/>
      <c r="F28" s="139"/>
      <c r="H28" s="117"/>
      <c r="L28" s="23"/>
      <c r="M28" s="23"/>
    </row>
    <row r="29" spans="1:13" ht="31.5" x14ac:dyDescent="0.25">
      <c r="A29" s="120" t="s">
        <v>55</v>
      </c>
      <c r="B29" s="138" t="s">
        <v>56</v>
      </c>
      <c r="C29" s="136" t="s">
        <v>1152</v>
      </c>
      <c r="E29" s="139"/>
      <c r="F29" s="139"/>
      <c r="H29" s="117"/>
      <c r="L29" s="23"/>
      <c r="M29" s="23"/>
    </row>
    <row r="30" spans="1:13" outlineLevel="1" x14ac:dyDescent="0.25">
      <c r="A30" s="120" t="s">
        <v>57</v>
      </c>
      <c r="B30" s="138"/>
      <c r="E30" s="139"/>
      <c r="F30" s="139"/>
      <c r="H30" s="117"/>
      <c r="L30" s="23"/>
      <c r="M30" s="23"/>
    </row>
    <row r="31" spans="1:13" outlineLevel="1" x14ac:dyDescent="0.25">
      <c r="A31" s="120" t="s">
        <v>58</v>
      </c>
      <c r="B31" s="138"/>
      <c r="E31" s="139"/>
      <c r="F31" s="139"/>
      <c r="H31" s="117"/>
      <c r="L31" s="23"/>
      <c r="M31" s="23"/>
    </row>
    <row r="32" spans="1:13" outlineLevel="1" x14ac:dyDescent="0.25">
      <c r="A32" s="120" t="s">
        <v>59</v>
      </c>
      <c r="B32" s="138"/>
      <c r="E32" s="139"/>
      <c r="F32" s="139"/>
      <c r="H32" s="117"/>
      <c r="L32" s="23"/>
      <c r="M32" s="23"/>
    </row>
    <row r="33" spans="1:13" outlineLevel="1" x14ac:dyDescent="0.25">
      <c r="A33" s="120" t="s">
        <v>60</v>
      </c>
      <c r="B33" s="138"/>
      <c r="E33" s="139"/>
      <c r="F33" s="139"/>
      <c r="H33" s="117"/>
      <c r="L33" s="23"/>
      <c r="M33" s="23"/>
    </row>
    <row r="34" spans="1:13" outlineLevel="1" x14ac:dyDescent="0.25">
      <c r="A34" s="120" t="s">
        <v>61</v>
      </c>
      <c r="B34" s="138"/>
      <c r="E34" s="139"/>
      <c r="F34" s="139"/>
      <c r="H34" s="117"/>
      <c r="L34" s="23"/>
      <c r="M34" s="23"/>
    </row>
    <row r="35" spans="1:13" outlineLevel="1" x14ac:dyDescent="0.25">
      <c r="A35" s="120" t="s">
        <v>62</v>
      </c>
      <c r="B35" s="140"/>
      <c r="E35" s="139"/>
      <c r="F35" s="139"/>
      <c r="H35" s="117"/>
      <c r="L35" s="23"/>
      <c r="M35" s="23"/>
    </row>
    <row r="36" spans="1:13" x14ac:dyDescent="0.25">
      <c r="A36" s="131"/>
      <c r="B36" s="131" t="s">
        <v>27</v>
      </c>
      <c r="C36" s="131"/>
      <c r="D36" s="132"/>
      <c r="E36" s="132"/>
      <c r="F36" s="132"/>
      <c r="G36" s="133"/>
      <c r="H36" s="117"/>
      <c r="L36" s="23"/>
      <c r="M36" s="23"/>
    </row>
    <row r="37" spans="1:13" ht="15" customHeight="1" x14ac:dyDescent="0.25">
      <c r="A37" s="141"/>
      <c r="B37" s="142" t="s">
        <v>63</v>
      </c>
      <c r="C37" s="141" t="s">
        <v>64</v>
      </c>
      <c r="D37" s="141"/>
      <c r="E37" s="143"/>
      <c r="F37" s="144"/>
      <c r="G37" s="144"/>
      <c r="H37" s="117"/>
      <c r="L37" s="23"/>
      <c r="M37" s="23"/>
    </row>
    <row r="38" spans="1:13" x14ac:dyDescent="0.25">
      <c r="A38" s="120" t="s">
        <v>4</v>
      </c>
      <c r="B38" s="139" t="s">
        <v>976</v>
      </c>
      <c r="C38" s="145">
        <v>9344.5900746200696</v>
      </c>
      <c r="F38" s="139"/>
      <c r="H38" s="117"/>
      <c r="L38" s="23"/>
      <c r="M38" s="23"/>
    </row>
    <row r="39" spans="1:13" x14ac:dyDescent="0.25">
      <c r="A39" s="120" t="s">
        <v>65</v>
      </c>
      <c r="B39" s="139" t="s">
        <v>66</v>
      </c>
      <c r="C39" s="145">
        <v>8050</v>
      </c>
      <c r="F39" s="139"/>
      <c r="H39" s="117"/>
      <c r="L39" s="23"/>
      <c r="M39" s="23"/>
    </row>
    <row r="40" spans="1:13" outlineLevel="1" x14ac:dyDescent="0.25">
      <c r="A40" s="120" t="s">
        <v>67</v>
      </c>
      <c r="B40" s="146" t="s">
        <v>68</v>
      </c>
      <c r="C40" s="145">
        <v>9495.8484414014201</v>
      </c>
      <c r="F40" s="139"/>
      <c r="H40" s="117"/>
      <c r="L40" s="23"/>
      <c r="M40" s="23"/>
    </row>
    <row r="41" spans="1:13" outlineLevel="1" x14ac:dyDescent="0.25">
      <c r="A41" s="120" t="s">
        <v>70</v>
      </c>
      <c r="B41" s="146" t="s">
        <v>71</v>
      </c>
      <c r="C41" s="145">
        <v>8544.5760571556693</v>
      </c>
      <c r="F41" s="139"/>
      <c r="H41" s="117"/>
      <c r="L41" s="23"/>
      <c r="M41" s="23"/>
    </row>
    <row r="42" spans="1:13" outlineLevel="1" x14ac:dyDescent="0.25">
      <c r="A42" s="120" t="s">
        <v>72</v>
      </c>
      <c r="B42" s="139"/>
      <c r="F42" s="139"/>
      <c r="H42" s="117"/>
      <c r="L42" s="23"/>
      <c r="M42" s="23"/>
    </row>
    <row r="43" spans="1:13" outlineLevel="1" x14ac:dyDescent="0.25">
      <c r="A43" s="120" t="s">
        <v>73</v>
      </c>
      <c r="B43" s="139"/>
      <c r="F43" s="139"/>
      <c r="H43" s="117"/>
      <c r="L43" s="23"/>
      <c r="M43" s="23"/>
    </row>
    <row r="44" spans="1:13" ht="15" customHeight="1" x14ac:dyDescent="0.25">
      <c r="A44" s="141"/>
      <c r="B44" s="142" t="s">
        <v>74</v>
      </c>
      <c r="C44" s="147" t="s">
        <v>977</v>
      </c>
      <c r="D44" s="141" t="s">
        <v>75</v>
      </c>
      <c r="E44" s="143"/>
      <c r="F44" s="144" t="s">
        <v>76</v>
      </c>
      <c r="G44" s="144" t="s">
        <v>77</v>
      </c>
      <c r="H44" s="117"/>
      <c r="L44" s="23"/>
      <c r="M44" s="23"/>
    </row>
    <row r="45" spans="1:13" x14ac:dyDescent="0.25">
      <c r="A45" s="120" t="s">
        <v>8</v>
      </c>
      <c r="B45" s="139" t="s">
        <v>78</v>
      </c>
      <c r="C45" s="316">
        <v>5.2600000000000001E-2</v>
      </c>
      <c r="D45" s="317">
        <f>IF(OR(C38="[For completion]",C39="[For completion]"),"Please complete G.3.1.1 and G.3.1.2",(C38/C39-1))</f>
        <v>0.16081864280994651</v>
      </c>
      <c r="E45" s="148"/>
      <c r="F45" s="316">
        <v>0.15</v>
      </c>
      <c r="G45" s="135" t="s">
        <v>1387</v>
      </c>
      <c r="H45" s="117"/>
      <c r="L45" s="23"/>
      <c r="M45" s="23"/>
    </row>
    <row r="46" spans="1:13" outlineLevel="1" x14ac:dyDescent="0.25">
      <c r="A46" s="120" t="s">
        <v>79</v>
      </c>
      <c r="B46" s="137" t="s">
        <v>80</v>
      </c>
      <c r="C46" s="148"/>
      <c r="D46" s="148"/>
      <c r="E46" s="148"/>
      <c r="F46" s="148"/>
      <c r="G46" s="148"/>
      <c r="H46" s="117"/>
      <c r="L46" s="23"/>
      <c r="M46" s="23"/>
    </row>
    <row r="47" spans="1:13" outlineLevel="1" x14ac:dyDescent="0.25">
      <c r="A47" s="120" t="s">
        <v>81</v>
      </c>
      <c r="B47" s="137" t="s">
        <v>82</v>
      </c>
      <c r="C47" s="148"/>
      <c r="D47" s="148"/>
      <c r="E47" s="148"/>
      <c r="F47" s="148"/>
      <c r="G47" s="148"/>
      <c r="H47" s="117"/>
      <c r="L47" s="23"/>
      <c r="M47" s="23"/>
    </row>
    <row r="48" spans="1:13" outlineLevel="1" x14ac:dyDescent="0.25">
      <c r="A48" s="120" t="s">
        <v>83</v>
      </c>
      <c r="B48" s="137"/>
      <c r="C48" s="148"/>
      <c r="D48" s="148"/>
      <c r="E48" s="148"/>
      <c r="F48" s="148"/>
      <c r="G48" s="148"/>
      <c r="H48" s="117"/>
      <c r="L48" s="23"/>
      <c r="M48" s="23"/>
    </row>
    <row r="49" spans="1:13" outlineLevel="1" x14ac:dyDescent="0.25">
      <c r="A49" s="120" t="s">
        <v>84</v>
      </c>
      <c r="B49" s="137"/>
      <c r="C49" s="148"/>
      <c r="D49" s="148"/>
      <c r="E49" s="148"/>
      <c r="F49" s="148"/>
      <c r="G49" s="148"/>
      <c r="H49" s="117"/>
      <c r="L49" s="23"/>
      <c r="M49" s="23"/>
    </row>
    <row r="50" spans="1:13" outlineLevel="1" x14ac:dyDescent="0.25">
      <c r="A50" s="120" t="s">
        <v>85</v>
      </c>
      <c r="B50" s="137"/>
      <c r="C50" s="148"/>
      <c r="D50" s="148"/>
      <c r="E50" s="148"/>
      <c r="F50" s="148"/>
      <c r="G50" s="148"/>
      <c r="H50" s="117"/>
      <c r="L50" s="23"/>
      <c r="M50" s="23"/>
    </row>
    <row r="51" spans="1:13" outlineLevel="1" x14ac:dyDescent="0.25">
      <c r="A51" s="120" t="s">
        <v>86</v>
      </c>
      <c r="B51" s="137"/>
      <c r="C51" s="148"/>
      <c r="D51" s="148"/>
      <c r="E51" s="148"/>
      <c r="F51" s="148"/>
      <c r="G51" s="148"/>
      <c r="H51" s="117"/>
      <c r="L51" s="23"/>
      <c r="M51" s="23"/>
    </row>
    <row r="52" spans="1:13" ht="15" customHeight="1" x14ac:dyDescent="0.25">
      <c r="A52" s="141"/>
      <c r="B52" s="142" t="s">
        <v>87</v>
      </c>
      <c r="C52" s="141" t="s">
        <v>64</v>
      </c>
      <c r="D52" s="141"/>
      <c r="E52" s="143"/>
      <c r="F52" s="144" t="s">
        <v>88</v>
      </c>
      <c r="G52" s="144"/>
      <c r="H52" s="117"/>
      <c r="L52" s="23"/>
      <c r="M52" s="23"/>
    </row>
    <row r="53" spans="1:13" x14ac:dyDescent="0.25">
      <c r="A53" s="120" t="s">
        <v>89</v>
      </c>
      <c r="B53" s="139" t="s">
        <v>90</v>
      </c>
      <c r="C53" s="145">
        <v>9344.5900746200696</v>
      </c>
      <c r="E53" s="150"/>
      <c r="F53" s="151">
        <f>IF($C$58=0,"",IF(C53="[for completion]","",C53/$C$58))</f>
        <v>1</v>
      </c>
      <c r="G53" s="151"/>
      <c r="H53" s="117"/>
      <c r="L53" s="23"/>
      <c r="M53" s="23"/>
    </row>
    <row r="54" spans="1:13" x14ac:dyDescent="0.25">
      <c r="A54" s="120" t="s">
        <v>91</v>
      </c>
      <c r="B54" s="139" t="s">
        <v>92</v>
      </c>
      <c r="C54" s="318">
        <v>0</v>
      </c>
      <c r="E54" s="150"/>
      <c r="F54" s="151">
        <f>IF($C$58=0,"",IF(C54="[for completion]","",C54/$C$58))</f>
        <v>0</v>
      </c>
      <c r="G54" s="151"/>
      <c r="H54" s="117"/>
      <c r="L54" s="23"/>
      <c r="M54" s="23"/>
    </row>
    <row r="55" spans="1:13" x14ac:dyDescent="0.25">
      <c r="A55" s="120" t="s">
        <v>93</v>
      </c>
      <c r="B55" s="139" t="s">
        <v>94</v>
      </c>
      <c r="C55" s="318">
        <v>0</v>
      </c>
      <c r="E55" s="150"/>
      <c r="F55" s="152">
        <f t="shared" ref="F55:F56" si="0">IF($C$58=0,"",IF(C55="[for completion]","",C55/$C$58))</f>
        <v>0</v>
      </c>
      <c r="G55" s="151"/>
      <c r="H55" s="117"/>
      <c r="L55" s="23"/>
      <c r="M55" s="23"/>
    </row>
    <row r="56" spans="1:13" x14ac:dyDescent="0.25">
      <c r="A56" s="120" t="s">
        <v>95</v>
      </c>
      <c r="B56" s="139" t="s">
        <v>96</v>
      </c>
      <c r="C56" s="318">
        <v>0</v>
      </c>
      <c r="E56" s="150"/>
      <c r="F56" s="152">
        <f t="shared" si="0"/>
        <v>0</v>
      </c>
      <c r="G56" s="151"/>
      <c r="H56" s="117"/>
      <c r="L56" s="23"/>
      <c r="M56" s="23"/>
    </row>
    <row r="57" spans="1:13" x14ac:dyDescent="0.25">
      <c r="A57" s="120" t="s">
        <v>97</v>
      </c>
      <c r="B57" s="120" t="s">
        <v>98</v>
      </c>
      <c r="C57" s="318">
        <v>0</v>
      </c>
      <c r="E57" s="150"/>
      <c r="F57" s="151">
        <f>IF($C$58=0,"",IF(C57="[for completion]","",C57/$C$58))</f>
        <v>0</v>
      </c>
      <c r="G57" s="151"/>
      <c r="H57" s="117"/>
      <c r="L57" s="23"/>
      <c r="M57" s="23"/>
    </row>
    <row r="58" spans="1:13" x14ac:dyDescent="0.25">
      <c r="A58" s="120" t="s">
        <v>99</v>
      </c>
      <c r="B58" s="153" t="s">
        <v>100</v>
      </c>
      <c r="C58" s="319">
        <f>SUM(C53:C57)</f>
        <v>9344.5900746200696</v>
      </c>
      <c r="D58" s="150"/>
      <c r="E58" s="150"/>
      <c r="F58" s="154">
        <f>SUM(F53:F57)</f>
        <v>1</v>
      </c>
      <c r="G58" s="151"/>
      <c r="H58" s="117"/>
      <c r="L58" s="23"/>
      <c r="M58" s="23"/>
    </row>
    <row r="59" spans="1:13" outlineLevel="1" x14ac:dyDescent="0.25">
      <c r="A59" s="120" t="s">
        <v>101</v>
      </c>
      <c r="B59" s="155" t="s">
        <v>102</v>
      </c>
      <c r="C59" s="149"/>
      <c r="E59" s="150"/>
      <c r="F59" s="151">
        <f t="shared" ref="F59:F64" si="1">IF($C$58=0,"",IF(C59="[for completion]","",C59/$C$58))</f>
        <v>0</v>
      </c>
      <c r="G59" s="151"/>
      <c r="H59" s="117"/>
      <c r="L59" s="23"/>
      <c r="M59" s="23"/>
    </row>
    <row r="60" spans="1:13" outlineLevel="1" x14ac:dyDescent="0.25">
      <c r="A60" s="120" t="s">
        <v>103</v>
      </c>
      <c r="B60" s="155" t="s">
        <v>102</v>
      </c>
      <c r="C60" s="149"/>
      <c r="E60" s="150"/>
      <c r="F60" s="151">
        <f t="shared" si="1"/>
        <v>0</v>
      </c>
      <c r="G60" s="151"/>
      <c r="H60" s="117"/>
      <c r="L60" s="23"/>
      <c r="M60" s="23"/>
    </row>
    <row r="61" spans="1:13" outlineLevel="1" x14ac:dyDescent="0.25">
      <c r="A61" s="120" t="s">
        <v>104</v>
      </c>
      <c r="B61" s="155" t="s">
        <v>102</v>
      </c>
      <c r="C61" s="149"/>
      <c r="E61" s="150"/>
      <c r="F61" s="151">
        <f t="shared" si="1"/>
        <v>0</v>
      </c>
      <c r="G61" s="151"/>
      <c r="H61" s="117"/>
      <c r="L61" s="23"/>
      <c r="M61" s="23"/>
    </row>
    <row r="62" spans="1:13" outlineLevel="1" x14ac:dyDescent="0.25">
      <c r="A62" s="120" t="s">
        <v>105</v>
      </c>
      <c r="B62" s="155" t="s">
        <v>102</v>
      </c>
      <c r="C62" s="149"/>
      <c r="E62" s="150"/>
      <c r="F62" s="151">
        <f t="shared" si="1"/>
        <v>0</v>
      </c>
      <c r="G62" s="151"/>
      <c r="H62" s="117"/>
      <c r="L62" s="23"/>
      <c r="M62" s="23"/>
    </row>
    <row r="63" spans="1:13" outlineLevel="1" x14ac:dyDescent="0.25">
      <c r="A63" s="120" t="s">
        <v>106</v>
      </c>
      <c r="B63" s="155" t="s">
        <v>102</v>
      </c>
      <c r="C63" s="149"/>
      <c r="E63" s="150"/>
      <c r="F63" s="151">
        <f t="shared" si="1"/>
        <v>0</v>
      </c>
      <c r="G63" s="151"/>
      <c r="H63" s="117"/>
      <c r="L63" s="23"/>
      <c r="M63" s="23"/>
    </row>
    <row r="64" spans="1:13" outlineLevel="1" x14ac:dyDescent="0.25">
      <c r="A64" s="120" t="s">
        <v>107</v>
      </c>
      <c r="B64" s="155" t="s">
        <v>102</v>
      </c>
      <c r="C64" s="156"/>
      <c r="D64" s="157"/>
      <c r="E64" s="157"/>
      <c r="F64" s="151">
        <f t="shared" si="1"/>
        <v>0</v>
      </c>
      <c r="G64" s="154"/>
      <c r="H64" s="117"/>
      <c r="L64" s="23"/>
      <c r="M64" s="23"/>
    </row>
    <row r="65" spans="1:13" ht="15" customHeight="1" x14ac:dyDescent="0.25">
      <c r="A65" s="141"/>
      <c r="B65" s="142" t="s">
        <v>108</v>
      </c>
      <c r="C65" s="147" t="s">
        <v>986</v>
      </c>
      <c r="D65" s="147" t="s">
        <v>987</v>
      </c>
      <c r="E65" s="143"/>
      <c r="F65" s="144" t="s">
        <v>109</v>
      </c>
      <c r="G65" s="144" t="s">
        <v>110</v>
      </c>
      <c r="H65" s="117"/>
      <c r="L65" s="23"/>
      <c r="M65" s="23"/>
    </row>
    <row r="66" spans="1:13" x14ac:dyDescent="0.25">
      <c r="A66" s="120" t="s">
        <v>111</v>
      </c>
      <c r="B66" s="139" t="s">
        <v>1035</v>
      </c>
      <c r="C66" s="161">
        <v>26.239922409964926</v>
      </c>
      <c r="D66" s="161" t="s">
        <v>965</v>
      </c>
      <c r="E66" s="134"/>
      <c r="F66" s="158"/>
      <c r="G66" s="159"/>
      <c r="H66" s="117"/>
      <c r="L66" s="23"/>
      <c r="M66" s="23"/>
    </row>
    <row r="67" spans="1:13" x14ac:dyDescent="0.25">
      <c r="B67" s="139"/>
      <c r="E67" s="134"/>
      <c r="F67" s="158"/>
      <c r="G67" s="159"/>
      <c r="H67" s="117"/>
      <c r="L67" s="23"/>
      <c r="M67" s="23"/>
    </row>
    <row r="68" spans="1:13" x14ac:dyDescent="0.25">
      <c r="B68" s="139" t="s">
        <v>982</v>
      </c>
      <c r="C68" s="134"/>
      <c r="D68" s="134"/>
      <c r="E68" s="134"/>
      <c r="F68" s="159"/>
      <c r="G68" s="159"/>
      <c r="H68" s="117"/>
      <c r="L68" s="23"/>
      <c r="M68" s="23"/>
    </row>
    <row r="69" spans="1:13" x14ac:dyDescent="0.25">
      <c r="B69" s="139" t="s">
        <v>113</v>
      </c>
      <c r="E69" s="134"/>
      <c r="F69" s="159"/>
      <c r="G69" s="159"/>
      <c r="H69" s="117"/>
      <c r="L69" s="23"/>
      <c r="M69" s="23"/>
    </row>
    <row r="70" spans="1:13" x14ac:dyDescent="0.25">
      <c r="A70" s="120" t="s">
        <v>114</v>
      </c>
      <c r="B70" s="160" t="s">
        <v>1124</v>
      </c>
      <c r="C70" s="145">
        <v>3.9350463500000101</v>
      </c>
      <c r="D70" s="161" t="s">
        <v>965</v>
      </c>
      <c r="E70" s="160"/>
      <c r="F70" s="151">
        <f t="shared" ref="F70:F76" si="2">IF($C$77=0,"",IF(C70="[for completion]","",C70/$C$77))</f>
        <v>4.211042237890827E-4</v>
      </c>
      <c r="G70" s="151" t="str">
        <f>IF($D$77=0,"",IF(D70="[Mark as ND1 if not relevant]","",D70/$D$77))</f>
        <v/>
      </c>
      <c r="H70" s="117"/>
      <c r="L70" s="23"/>
      <c r="M70" s="23"/>
    </row>
    <row r="71" spans="1:13" x14ac:dyDescent="0.25">
      <c r="A71" s="120" t="s">
        <v>115</v>
      </c>
      <c r="B71" s="160" t="s">
        <v>1125</v>
      </c>
      <c r="C71" s="145">
        <v>14.37066411</v>
      </c>
      <c r="D71" s="161" t="s">
        <v>965</v>
      </c>
      <c r="E71" s="160"/>
      <c r="F71" s="151">
        <f t="shared" si="2"/>
        <v>1.5378592314103652E-3</v>
      </c>
      <c r="G71" s="151" t="str">
        <f t="shared" ref="G71:G76" si="3">IF($D$77=0,"",IF(D71="[Mark as ND1 if not relevant]","",D71/$D$77))</f>
        <v/>
      </c>
      <c r="H71" s="117"/>
      <c r="L71" s="23"/>
      <c r="M71" s="23"/>
    </row>
    <row r="72" spans="1:13" x14ac:dyDescent="0.25">
      <c r="A72" s="120" t="s">
        <v>116</v>
      </c>
      <c r="B72" s="160" t="s">
        <v>1126</v>
      </c>
      <c r="C72" s="145">
        <v>25.054334489999999</v>
      </c>
      <c r="D72" s="161" t="s">
        <v>965</v>
      </c>
      <c r="E72" s="160"/>
      <c r="F72" s="151">
        <f t="shared" si="2"/>
        <v>2.681159290020425E-3</v>
      </c>
      <c r="G72" s="151" t="str">
        <f t="shared" si="3"/>
        <v/>
      </c>
      <c r="H72" s="117"/>
      <c r="L72" s="23"/>
      <c r="M72" s="23"/>
    </row>
    <row r="73" spans="1:13" x14ac:dyDescent="0.25">
      <c r="A73" s="120" t="s">
        <v>117</v>
      </c>
      <c r="B73" s="160" t="s">
        <v>1127</v>
      </c>
      <c r="C73" s="145">
        <v>35.147659300000001</v>
      </c>
      <c r="D73" s="161" t="s">
        <v>965</v>
      </c>
      <c r="E73" s="160"/>
      <c r="F73" s="151">
        <f t="shared" si="2"/>
        <v>3.7612842317675866E-3</v>
      </c>
      <c r="G73" s="151" t="str">
        <f t="shared" si="3"/>
        <v/>
      </c>
      <c r="H73" s="117"/>
      <c r="L73" s="23"/>
      <c r="M73" s="23"/>
    </row>
    <row r="74" spans="1:13" x14ac:dyDescent="0.25">
      <c r="A74" s="120" t="s">
        <v>118</v>
      </c>
      <c r="B74" s="160" t="s">
        <v>1128</v>
      </c>
      <c r="C74" s="145">
        <v>44.259111609999998</v>
      </c>
      <c r="D74" s="161" t="s">
        <v>965</v>
      </c>
      <c r="E74" s="160"/>
      <c r="F74" s="151">
        <f t="shared" si="2"/>
        <v>4.7363352759805175E-3</v>
      </c>
      <c r="G74" s="151" t="str">
        <f t="shared" si="3"/>
        <v/>
      </c>
      <c r="H74" s="117"/>
      <c r="L74" s="23"/>
      <c r="M74" s="23"/>
    </row>
    <row r="75" spans="1:13" x14ac:dyDescent="0.25">
      <c r="A75" s="120" t="s">
        <v>119</v>
      </c>
      <c r="B75" s="160" t="s">
        <v>1129</v>
      </c>
      <c r="C75" s="145">
        <v>393.82338573000197</v>
      </c>
      <c r="D75" s="161" t="s">
        <v>965</v>
      </c>
      <c r="E75" s="160"/>
      <c r="F75" s="151">
        <f t="shared" si="2"/>
        <v>4.2144533102594979E-2</v>
      </c>
      <c r="G75" s="151" t="str">
        <f t="shared" si="3"/>
        <v/>
      </c>
      <c r="H75" s="117"/>
      <c r="L75" s="23"/>
      <c r="M75" s="23"/>
    </row>
    <row r="76" spans="1:13" x14ac:dyDescent="0.25">
      <c r="A76" s="120" t="s">
        <v>120</v>
      </c>
      <c r="B76" s="160" t="s">
        <v>1130</v>
      </c>
      <c r="C76" s="145">
        <v>8827.9998730299703</v>
      </c>
      <c r="D76" s="161" t="s">
        <v>965</v>
      </c>
      <c r="E76" s="160"/>
      <c r="F76" s="151">
        <f t="shared" si="2"/>
        <v>0.94471772464443693</v>
      </c>
      <c r="G76" s="151" t="str">
        <f t="shared" si="3"/>
        <v/>
      </c>
      <c r="H76" s="117"/>
      <c r="L76" s="23"/>
      <c r="M76" s="23"/>
    </row>
    <row r="77" spans="1:13" x14ac:dyDescent="0.25">
      <c r="A77" s="120" t="s">
        <v>121</v>
      </c>
      <c r="B77" s="162" t="s">
        <v>100</v>
      </c>
      <c r="C77" s="145">
        <f>SUM(C70:C76)</f>
        <v>9344.5900746199732</v>
      </c>
      <c r="D77" s="163">
        <f>SUM(D70:D76)</f>
        <v>0</v>
      </c>
      <c r="E77" s="139"/>
      <c r="F77" s="154">
        <f>SUM(F70:F76)</f>
        <v>0.99999999999999989</v>
      </c>
      <c r="G77" s="154">
        <f>SUM(G70:G76)</f>
        <v>0</v>
      </c>
      <c r="H77" s="117"/>
      <c r="L77" s="23"/>
      <c r="M77" s="23"/>
    </row>
    <row r="78" spans="1:13" outlineLevel="1" x14ac:dyDescent="0.25">
      <c r="A78" s="120" t="s">
        <v>122</v>
      </c>
      <c r="B78" s="164" t="s">
        <v>123</v>
      </c>
      <c r="C78" s="163"/>
      <c r="D78" s="163"/>
      <c r="E78" s="139"/>
      <c r="F78" s="151">
        <f>IF($C$77=0,"",IF(C78="[for completion]","",C78/$C$77))</f>
        <v>0</v>
      </c>
      <c r="G78" s="151" t="str">
        <f t="shared" ref="G78:G87" si="4">IF($D$77=0,"",IF(D78="[for completion]","",D78/$D$77))</f>
        <v/>
      </c>
      <c r="H78" s="117"/>
      <c r="L78" s="23"/>
      <c r="M78" s="23"/>
    </row>
    <row r="79" spans="1:13" outlineLevel="1" x14ac:dyDescent="0.25">
      <c r="A79" s="120" t="s">
        <v>124</v>
      </c>
      <c r="B79" s="164" t="s">
        <v>125</v>
      </c>
      <c r="C79" s="163"/>
      <c r="D79" s="163"/>
      <c r="E79" s="139"/>
      <c r="F79" s="151">
        <f t="shared" ref="F79:F87" si="5">IF($C$77=0,"",IF(C79="[for completion]","",C79/$C$77))</f>
        <v>0</v>
      </c>
      <c r="G79" s="151" t="str">
        <f t="shared" si="4"/>
        <v/>
      </c>
      <c r="H79" s="117"/>
      <c r="L79" s="23"/>
      <c r="M79" s="23"/>
    </row>
    <row r="80" spans="1:13" outlineLevel="1" x14ac:dyDescent="0.25">
      <c r="A80" s="120" t="s">
        <v>126</v>
      </c>
      <c r="B80" s="164" t="s">
        <v>127</v>
      </c>
      <c r="C80" s="163"/>
      <c r="D80" s="163"/>
      <c r="E80" s="139"/>
      <c r="F80" s="151">
        <f t="shared" si="5"/>
        <v>0</v>
      </c>
      <c r="G80" s="151" t="str">
        <f t="shared" si="4"/>
        <v/>
      </c>
      <c r="H80" s="117"/>
      <c r="L80" s="23"/>
      <c r="M80" s="23"/>
    </row>
    <row r="81" spans="1:13" outlineLevel="1" x14ac:dyDescent="0.25">
      <c r="A81" s="120" t="s">
        <v>128</v>
      </c>
      <c r="B81" s="164" t="s">
        <v>129</v>
      </c>
      <c r="C81" s="163"/>
      <c r="D81" s="163"/>
      <c r="E81" s="139"/>
      <c r="F81" s="151">
        <f t="shared" si="5"/>
        <v>0</v>
      </c>
      <c r="G81" s="151" t="str">
        <f t="shared" si="4"/>
        <v/>
      </c>
      <c r="H81" s="117"/>
      <c r="L81" s="23"/>
      <c r="M81" s="23"/>
    </row>
    <row r="82" spans="1:13" outlineLevel="1" x14ac:dyDescent="0.25">
      <c r="A82" s="120" t="s">
        <v>130</v>
      </c>
      <c r="B82" s="164" t="s">
        <v>131</v>
      </c>
      <c r="C82" s="163"/>
      <c r="D82" s="163"/>
      <c r="E82" s="139"/>
      <c r="F82" s="151">
        <f t="shared" si="5"/>
        <v>0</v>
      </c>
      <c r="G82" s="151" t="str">
        <f t="shared" si="4"/>
        <v/>
      </c>
      <c r="H82" s="117"/>
      <c r="L82" s="23"/>
      <c r="M82" s="23"/>
    </row>
    <row r="83" spans="1:13" outlineLevel="1" x14ac:dyDescent="0.25">
      <c r="A83" s="120" t="s">
        <v>132</v>
      </c>
      <c r="B83" s="164"/>
      <c r="C83" s="150"/>
      <c r="D83" s="150"/>
      <c r="E83" s="139"/>
      <c r="F83" s="151"/>
      <c r="G83" s="151"/>
      <c r="H83" s="117"/>
      <c r="L83" s="23"/>
      <c r="M83" s="23"/>
    </row>
    <row r="84" spans="1:13" outlineLevel="1" x14ac:dyDescent="0.25">
      <c r="A84" s="120" t="s">
        <v>133</v>
      </c>
      <c r="B84" s="164"/>
      <c r="C84" s="150"/>
      <c r="D84" s="150"/>
      <c r="E84" s="139"/>
      <c r="F84" s="151"/>
      <c r="G84" s="151"/>
      <c r="H84" s="117"/>
      <c r="L84" s="23"/>
      <c r="M84" s="23"/>
    </row>
    <row r="85" spans="1:13" outlineLevel="1" x14ac:dyDescent="0.25">
      <c r="A85" s="120" t="s">
        <v>134</v>
      </c>
      <c r="B85" s="164"/>
      <c r="C85" s="150"/>
      <c r="D85" s="150"/>
      <c r="E85" s="139"/>
      <c r="F85" s="151"/>
      <c r="G85" s="151"/>
      <c r="H85" s="117"/>
      <c r="L85" s="23"/>
      <c r="M85" s="23"/>
    </row>
    <row r="86" spans="1:13" outlineLevel="1" x14ac:dyDescent="0.25">
      <c r="A86" s="120" t="s">
        <v>135</v>
      </c>
      <c r="B86" s="162"/>
      <c r="C86" s="150"/>
      <c r="D86" s="150"/>
      <c r="E86" s="139"/>
      <c r="F86" s="151">
        <f t="shared" si="5"/>
        <v>0</v>
      </c>
      <c r="G86" s="151" t="str">
        <f t="shared" si="4"/>
        <v/>
      </c>
      <c r="H86" s="117"/>
      <c r="L86" s="23"/>
      <c r="M86" s="23"/>
    </row>
    <row r="87" spans="1:13" outlineLevel="1" x14ac:dyDescent="0.25">
      <c r="A87" s="120" t="s">
        <v>136</v>
      </c>
      <c r="B87" s="164"/>
      <c r="C87" s="150"/>
      <c r="D87" s="150"/>
      <c r="E87" s="139"/>
      <c r="F87" s="151">
        <f t="shared" si="5"/>
        <v>0</v>
      </c>
      <c r="G87" s="151" t="str">
        <f t="shared" si="4"/>
        <v/>
      </c>
      <c r="H87" s="117"/>
      <c r="L87" s="23"/>
      <c r="M87" s="23"/>
    </row>
    <row r="88" spans="1:13" ht="15" customHeight="1" x14ac:dyDescent="0.25">
      <c r="A88" s="141"/>
      <c r="B88" s="142" t="s">
        <v>137</v>
      </c>
      <c r="C88" s="147" t="s">
        <v>988</v>
      </c>
      <c r="D88" s="147" t="s">
        <v>989</v>
      </c>
      <c r="E88" s="143"/>
      <c r="F88" s="144" t="s">
        <v>138</v>
      </c>
      <c r="G88" s="141" t="s">
        <v>139</v>
      </c>
      <c r="H88" s="117"/>
      <c r="L88" s="23"/>
      <c r="M88" s="23"/>
    </row>
    <row r="89" spans="1:13" x14ac:dyDescent="0.25">
      <c r="A89" s="120" t="s">
        <v>140</v>
      </c>
      <c r="B89" s="139" t="s">
        <v>112</v>
      </c>
      <c r="C89" s="168">
        <v>5.3919339743044326</v>
      </c>
      <c r="D89" s="168">
        <v>6.3919339743044299</v>
      </c>
      <c r="E89" s="134"/>
      <c r="F89" s="158"/>
      <c r="G89" s="159"/>
      <c r="H89" s="117"/>
      <c r="L89" s="23"/>
      <c r="M89" s="23"/>
    </row>
    <row r="90" spans="1:13" x14ac:dyDescent="0.25">
      <c r="B90" s="139"/>
      <c r="E90" s="134"/>
      <c r="F90" s="158"/>
      <c r="G90" s="159"/>
      <c r="H90" s="117"/>
      <c r="L90" s="23"/>
      <c r="M90" s="23"/>
    </row>
    <row r="91" spans="1:13" x14ac:dyDescent="0.25">
      <c r="B91" s="139" t="s">
        <v>983</v>
      </c>
      <c r="C91" s="134"/>
      <c r="D91" s="134"/>
      <c r="E91" s="134"/>
      <c r="F91" s="159"/>
      <c r="G91" s="159"/>
      <c r="H91" s="117"/>
      <c r="L91" s="23"/>
      <c r="M91" s="23"/>
    </row>
    <row r="92" spans="1:13" x14ac:dyDescent="0.25">
      <c r="A92" s="120" t="s">
        <v>141</v>
      </c>
      <c r="B92" s="139" t="s">
        <v>113</v>
      </c>
      <c r="E92" s="134"/>
      <c r="F92" s="159"/>
      <c r="G92" s="159"/>
      <c r="H92" s="117"/>
      <c r="L92" s="23"/>
      <c r="M92" s="23"/>
    </row>
    <row r="93" spans="1:13" x14ac:dyDescent="0.25">
      <c r="A93" s="120" t="s">
        <v>142</v>
      </c>
      <c r="B93" s="160" t="s">
        <v>1124</v>
      </c>
      <c r="C93" s="318">
        <v>750</v>
      </c>
      <c r="D93" s="120" t="s">
        <v>965</v>
      </c>
      <c r="E93" s="160"/>
      <c r="F93" s="151">
        <f>IF($C$100=0,"",IF(C93="[for completion]","",IF(C93="","",C93/$C$100)))</f>
        <v>9.3167701863354033E-2</v>
      </c>
      <c r="G93" s="151" t="str">
        <f>IF($D$100=0,"",IF(D93="[Mark as ND1 if not relevant]","",IF(D93="","",D93/$D$100)))</f>
        <v/>
      </c>
      <c r="H93" s="117"/>
      <c r="L93" s="23"/>
      <c r="M93" s="23"/>
    </row>
    <row r="94" spans="1:13" x14ac:dyDescent="0.25">
      <c r="A94" s="120" t="s">
        <v>143</v>
      </c>
      <c r="B94" s="160" t="s">
        <v>1125</v>
      </c>
      <c r="C94" s="145">
        <v>200</v>
      </c>
      <c r="D94" s="120" t="s">
        <v>965</v>
      </c>
      <c r="E94" s="160"/>
      <c r="F94" s="151">
        <f t="shared" ref="F94:F99" si="6">IF($C$100=0,"",IF(C94="[for completion]","",IF(C94="","",C94/$C$100)))</f>
        <v>2.4844720496894408E-2</v>
      </c>
      <c r="G94" s="151" t="str">
        <f t="shared" ref="G94:G99" si="7">IF($D$100=0,"",IF(D94="[Mark as ND1 if not relevant]","",IF(D94="","",D94/$D$100)))</f>
        <v/>
      </c>
      <c r="H94" s="117"/>
      <c r="L94" s="23"/>
      <c r="M94" s="23"/>
    </row>
    <row r="95" spans="1:13" x14ac:dyDescent="0.25">
      <c r="A95" s="120" t="s">
        <v>144</v>
      </c>
      <c r="B95" s="160" t="s">
        <v>1126</v>
      </c>
      <c r="C95" s="145">
        <v>750</v>
      </c>
      <c r="D95" s="120" t="s">
        <v>965</v>
      </c>
      <c r="E95" s="160"/>
      <c r="F95" s="151">
        <f t="shared" si="6"/>
        <v>9.3167701863354033E-2</v>
      </c>
      <c r="G95" s="151" t="str">
        <f t="shared" si="7"/>
        <v/>
      </c>
      <c r="H95" s="117"/>
      <c r="L95" s="23"/>
      <c r="M95" s="23"/>
    </row>
    <row r="96" spans="1:13" x14ac:dyDescent="0.25">
      <c r="A96" s="120" t="s">
        <v>145</v>
      </c>
      <c r="B96" s="160" t="s">
        <v>1127</v>
      </c>
      <c r="C96" s="145">
        <v>1500</v>
      </c>
      <c r="D96" s="120" t="s">
        <v>965</v>
      </c>
      <c r="E96" s="160"/>
      <c r="F96" s="151">
        <f t="shared" si="6"/>
        <v>0.18633540372670807</v>
      </c>
      <c r="G96" s="151" t="str">
        <f t="shared" si="7"/>
        <v/>
      </c>
      <c r="H96" s="117"/>
      <c r="L96" s="23"/>
      <c r="M96" s="23"/>
    </row>
    <row r="97" spans="1:14" x14ac:dyDescent="0.25">
      <c r="A97" s="120" t="s">
        <v>146</v>
      </c>
      <c r="B97" s="160" t="s">
        <v>1128</v>
      </c>
      <c r="C97" s="145">
        <v>1000</v>
      </c>
      <c r="D97" s="120" t="s">
        <v>965</v>
      </c>
      <c r="E97" s="160"/>
      <c r="F97" s="151">
        <f t="shared" si="6"/>
        <v>0.12422360248447205</v>
      </c>
      <c r="G97" s="151" t="str">
        <f t="shared" si="7"/>
        <v/>
      </c>
      <c r="H97" s="117"/>
      <c r="L97" s="23"/>
      <c r="M97" s="23"/>
    </row>
    <row r="98" spans="1:14" x14ac:dyDescent="0.25">
      <c r="A98" s="120" t="s">
        <v>147</v>
      </c>
      <c r="B98" s="160" t="s">
        <v>1129</v>
      </c>
      <c r="C98" s="145">
        <v>3850</v>
      </c>
      <c r="D98" s="120" t="s">
        <v>965</v>
      </c>
      <c r="E98" s="160"/>
      <c r="F98" s="151">
        <f t="shared" si="6"/>
        <v>0.47826086956521741</v>
      </c>
      <c r="G98" s="151" t="str">
        <f t="shared" si="7"/>
        <v/>
      </c>
      <c r="H98" s="117"/>
      <c r="L98" s="23"/>
      <c r="M98" s="23"/>
    </row>
    <row r="99" spans="1:14" x14ac:dyDescent="0.25">
      <c r="A99" s="120" t="s">
        <v>148</v>
      </c>
      <c r="B99" s="160" t="s">
        <v>1130</v>
      </c>
      <c r="C99" s="145">
        <v>0</v>
      </c>
      <c r="D99" s="120" t="s">
        <v>965</v>
      </c>
      <c r="E99" s="160"/>
      <c r="F99" s="151">
        <f t="shared" si="6"/>
        <v>0</v>
      </c>
      <c r="G99" s="151" t="str">
        <f t="shared" si="7"/>
        <v/>
      </c>
      <c r="H99" s="117"/>
      <c r="L99" s="23"/>
      <c r="M99" s="23"/>
    </row>
    <row r="100" spans="1:14" x14ac:dyDescent="0.25">
      <c r="A100" s="120" t="s">
        <v>149</v>
      </c>
      <c r="B100" s="162" t="s">
        <v>100</v>
      </c>
      <c r="C100" s="319">
        <f>SUM(C93:C99)</f>
        <v>8050</v>
      </c>
      <c r="D100" s="150">
        <f>SUM(D93:D99)</f>
        <v>0</v>
      </c>
      <c r="E100" s="139"/>
      <c r="F100" s="154">
        <f>SUM(F93:F99)</f>
        <v>1</v>
      </c>
      <c r="G100" s="154">
        <f>SUM(G93:G99)</f>
        <v>0</v>
      </c>
      <c r="H100" s="117"/>
      <c r="L100" s="23"/>
      <c r="M100" s="23"/>
    </row>
    <row r="101" spans="1:14" outlineLevel="1" x14ac:dyDescent="0.25">
      <c r="A101" s="120" t="s">
        <v>150</v>
      </c>
      <c r="B101" s="164" t="s">
        <v>123</v>
      </c>
      <c r="C101" s="150"/>
      <c r="D101" s="150"/>
      <c r="E101" s="139"/>
      <c r="F101" s="151">
        <f t="shared" ref="F101:F105" si="8">IF($C$100=0,"",IF(C101="[for completion]","",C101/$C$100))</f>
        <v>0</v>
      </c>
      <c r="G101" s="151" t="str">
        <f t="shared" ref="G101:G105" si="9">IF($D$100=0,"",IF(D101="[for completion]","",D101/$D$100))</f>
        <v/>
      </c>
      <c r="H101" s="117"/>
      <c r="L101" s="23"/>
      <c r="M101" s="23"/>
    </row>
    <row r="102" spans="1:14" outlineLevel="1" x14ac:dyDescent="0.25">
      <c r="A102" s="120" t="s">
        <v>151</v>
      </c>
      <c r="B102" s="164" t="s">
        <v>125</v>
      </c>
      <c r="C102" s="150"/>
      <c r="D102" s="150"/>
      <c r="E102" s="139"/>
      <c r="F102" s="151">
        <f t="shared" si="8"/>
        <v>0</v>
      </c>
      <c r="G102" s="151" t="str">
        <f t="shared" si="9"/>
        <v/>
      </c>
      <c r="H102" s="117"/>
      <c r="L102" s="23"/>
      <c r="M102" s="23"/>
    </row>
    <row r="103" spans="1:14" outlineLevel="1" x14ac:dyDescent="0.25">
      <c r="A103" s="120" t="s">
        <v>152</v>
      </c>
      <c r="B103" s="164" t="s">
        <v>127</v>
      </c>
      <c r="C103" s="150"/>
      <c r="D103" s="150"/>
      <c r="E103" s="139"/>
      <c r="F103" s="151">
        <f t="shared" si="8"/>
        <v>0</v>
      </c>
      <c r="G103" s="151" t="str">
        <f t="shared" si="9"/>
        <v/>
      </c>
      <c r="H103" s="117"/>
      <c r="L103" s="23"/>
      <c r="M103" s="23"/>
    </row>
    <row r="104" spans="1:14" outlineLevel="1" x14ac:dyDescent="0.25">
      <c r="A104" s="120" t="s">
        <v>153</v>
      </c>
      <c r="B104" s="164" t="s">
        <v>129</v>
      </c>
      <c r="C104" s="150"/>
      <c r="D104" s="150"/>
      <c r="E104" s="139"/>
      <c r="F104" s="151">
        <f t="shared" si="8"/>
        <v>0</v>
      </c>
      <c r="G104" s="151" t="str">
        <f t="shared" si="9"/>
        <v/>
      </c>
      <c r="H104" s="117"/>
      <c r="L104" s="23"/>
      <c r="M104" s="23"/>
    </row>
    <row r="105" spans="1:14" outlineLevel="1" x14ac:dyDescent="0.25">
      <c r="A105" s="120" t="s">
        <v>154</v>
      </c>
      <c r="B105" s="164" t="s">
        <v>131</v>
      </c>
      <c r="C105" s="150"/>
      <c r="D105" s="150"/>
      <c r="E105" s="139"/>
      <c r="F105" s="151">
        <f t="shared" si="8"/>
        <v>0</v>
      </c>
      <c r="G105" s="151" t="str">
        <f t="shared" si="9"/>
        <v/>
      </c>
      <c r="H105" s="117"/>
      <c r="L105" s="23"/>
      <c r="M105" s="23"/>
    </row>
    <row r="106" spans="1:14" outlineLevel="1" x14ac:dyDescent="0.25">
      <c r="A106" s="120" t="s">
        <v>155</v>
      </c>
      <c r="B106" s="164"/>
      <c r="C106" s="150"/>
      <c r="D106" s="150"/>
      <c r="E106" s="139"/>
      <c r="F106" s="151"/>
      <c r="G106" s="151"/>
      <c r="H106" s="117"/>
      <c r="L106" s="23"/>
      <c r="M106" s="23"/>
    </row>
    <row r="107" spans="1:14" outlineLevel="1" x14ac:dyDescent="0.25">
      <c r="A107" s="120" t="s">
        <v>156</v>
      </c>
      <c r="B107" s="164"/>
      <c r="C107" s="150"/>
      <c r="D107" s="150"/>
      <c r="E107" s="139"/>
      <c r="F107" s="151"/>
      <c r="G107" s="151"/>
      <c r="H107" s="117"/>
      <c r="L107" s="23"/>
      <c r="M107" s="23"/>
    </row>
    <row r="108" spans="1:14" outlineLevel="1" x14ac:dyDescent="0.25">
      <c r="A108" s="120" t="s">
        <v>157</v>
      </c>
      <c r="B108" s="162"/>
      <c r="C108" s="150"/>
      <c r="D108" s="150"/>
      <c r="E108" s="139"/>
      <c r="F108" s="151"/>
      <c r="G108" s="151"/>
      <c r="H108" s="117"/>
      <c r="L108" s="23"/>
      <c r="M108" s="23"/>
    </row>
    <row r="109" spans="1:14" outlineLevel="1" x14ac:dyDescent="0.25">
      <c r="A109" s="120" t="s">
        <v>158</v>
      </c>
      <c r="B109" s="164"/>
      <c r="C109" s="150"/>
      <c r="D109" s="150"/>
      <c r="E109" s="139"/>
      <c r="F109" s="151"/>
      <c r="G109" s="151"/>
      <c r="H109" s="117"/>
      <c r="L109" s="23"/>
      <c r="M109" s="23"/>
    </row>
    <row r="110" spans="1:14" outlineLevel="1" x14ac:dyDescent="0.25">
      <c r="A110" s="120" t="s">
        <v>159</v>
      </c>
      <c r="B110" s="164"/>
      <c r="C110" s="150"/>
      <c r="D110" s="150"/>
      <c r="E110" s="139"/>
      <c r="F110" s="151"/>
      <c r="G110" s="151"/>
      <c r="H110" s="117"/>
      <c r="L110" s="23"/>
      <c r="M110" s="23"/>
    </row>
    <row r="111" spans="1:14" ht="15" customHeight="1" x14ac:dyDescent="0.25">
      <c r="A111" s="141"/>
      <c r="B111" s="142" t="s">
        <v>160</v>
      </c>
      <c r="C111" s="144" t="s">
        <v>161</v>
      </c>
      <c r="D111" s="144" t="s">
        <v>162</v>
      </c>
      <c r="E111" s="143"/>
      <c r="F111" s="144" t="s">
        <v>163</v>
      </c>
      <c r="G111" s="144" t="s">
        <v>164</v>
      </c>
      <c r="H111" s="117"/>
      <c r="L111" s="23"/>
      <c r="M111" s="23"/>
    </row>
    <row r="112" spans="1:14" s="46" customFormat="1" x14ac:dyDescent="0.25">
      <c r="A112" s="120" t="s">
        <v>165</v>
      </c>
      <c r="B112" s="139" t="s">
        <v>166</v>
      </c>
      <c r="C112" s="145">
        <v>9344.5900746200696</v>
      </c>
      <c r="D112" s="145">
        <v>0</v>
      </c>
      <c r="E112" s="151"/>
      <c r="F112" s="151">
        <f>IF($C$129=0,"",IF(C112="[for completion]","",IF(C112="","",C112/$C$129)))</f>
        <v>1</v>
      </c>
      <c r="G112" s="151" t="str">
        <f>IF($D$129=0,"",IF(D112="[for completion]","",IF(D112="","",D112/$D$129)))</f>
        <v/>
      </c>
      <c r="H112" s="165"/>
      <c r="I112" s="120"/>
      <c r="J112" s="25"/>
      <c r="K112" s="25"/>
      <c r="L112" s="23" t="s">
        <v>1134</v>
      </c>
      <c r="M112" s="23"/>
      <c r="N112" s="23"/>
    </row>
    <row r="113" spans="1:14" s="46" customFormat="1" x14ac:dyDescent="0.25">
      <c r="A113" s="120" t="s">
        <v>167</v>
      </c>
      <c r="B113" s="139" t="s">
        <v>1135</v>
      </c>
      <c r="C113" s="145">
        <v>0</v>
      </c>
      <c r="D113" s="145">
        <v>0</v>
      </c>
      <c r="E113" s="151"/>
      <c r="F113" s="151">
        <f t="shared" ref="F113:F128" si="10">IF($C$129=0,"",IF(C113="[for completion]","",IF(C113="","",C113/$C$129)))</f>
        <v>0</v>
      </c>
      <c r="G113" s="151" t="str">
        <f t="shared" ref="G113:G128" si="11">IF($D$129=0,"",IF(D113="[for completion]","",IF(D113="","",D113/$D$129)))</f>
        <v/>
      </c>
      <c r="H113" s="165"/>
      <c r="I113" s="120"/>
      <c r="J113" s="25"/>
      <c r="K113" s="25"/>
      <c r="L113" s="38" t="s">
        <v>1135</v>
      </c>
      <c r="M113" s="23"/>
      <c r="N113" s="23"/>
    </row>
    <row r="114" spans="1:14" s="46" customFormat="1" x14ac:dyDescent="0.25">
      <c r="A114" s="120" t="s">
        <v>168</v>
      </c>
      <c r="B114" s="139" t="s">
        <v>175</v>
      </c>
      <c r="C114" s="145">
        <v>0</v>
      </c>
      <c r="D114" s="145">
        <v>0</v>
      </c>
      <c r="E114" s="151"/>
      <c r="F114" s="151">
        <f t="shared" si="10"/>
        <v>0</v>
      </c>
      <c r="G114" s="151" t="str">
        <f t="shared" si="11"/>
        <v/>
      </c>
      <c r="H114" s="165"/>
      <c r="I114" s="120"/>
      <c r="J114" s="25"/>
      <c r="K114" s="25"/>
      <c r="L114" s="38" t="s">
        <v>175</v>
      </c>
      <c r="M114" s="23"/>
      <c r="N114" s="23"/>
    </row>
    <row r="115" spans="1:14" s="46" customFormat="1" x14ac:dyDescent="0.25">
      <c r="A115" s="120" t="s">
        <v>169</v>
      </c>
      <c r="B115" s="139" t="s">
        <v>1136</v>
      </c>
      <c r="C115" s="145">
        <v>0</v>
      </c>
      <c r="D115" s="145">
        <v>0</v>
      </c>
      <c r="E115" s="151"/>
      <c r="F115" s="151">
        <f t="shared" si="10"/>
        <v>0</v>
      </c>
      <c r="G115" s="151" t="str">
        <f t="shared" si="11"/>
        <v/>
      </c>
      <c r="H115" s="165"/>
      <c r="I115" s="120"/>
      <c r="J115" s="25"/>
      <c r="K115" s="25"/>
      <c r="L115" s="38" t="s">
        <v>1136</v>
      </c>
      <c r="M115" s="23"/>
      <c r="N115" s="23"/>
    </row>
    <row r="116" spans="1:14" s="46" customFormat="1" x14ac:dyDescent="0.25">
      <c r="A116" s="120" t="s">
        <v>171</v>
      </c>
      <c r="B116" s="139" t="s">
        <v>1137</v>
      </c>
      <c r="C116" s="145">
        <v>0</v>
      </c>
      <c r="D116" s="145">
        <v>0</v>
      </c>
      <c r="E116" s="151"/>
      <c r="F116" s="151">
        <f t="shared" si="10"/>
        <v>0</v>
      </c>
      <c r="G116" s="151" t="str">
        <f t="shared" si="11"/>
        <v/>
      </c>
      <c r="H116" s="165"/>
      <c r="I116" s="120"/>
      <c r="J116" s="25"/>
      <c r="K116" s="25"/>
      <c r="L116" s="38" t="s">
        <v>1137</v>
      </c>
      <c r="M116" s="23"/>
      <c r="N116" s="23"/>
    </row>
    <row r="117" spans="1:14" s="46" customFormat="1" x14ac:dyDescent="0.25">
      <c r="A117" s="120" t="s">
        <v>172</v>
      </c>
      <c r="B117" s="139" t="s">
        <v>177</v>
      </c>
      <c r="C117" s="145">
        <v>0</v>
      </c>
      <c r="D117" s="145">
        <v>0</v>
      </c>
      <c r="E117" s="139"/>
      <c r="F117" s="151">
        <f t="shared" si="10"/>
        <v>0</v>
      </c>
      <c r="G117" s="151" t="str">
        <f t="shared" si="11"/>
        <v/>
      </c>
      <c r="H117" s="165"/>
      <c r="I117" s="120"/>
      <c r="J117" s="25"/>
      <c r="K117" s="25"/>
      <c r="L117" s="38" t="s">
        <v>177</v>
      </c>
      <c r="M117" s="23"/>
      <c r="N117" s="23"/>
    </row>
    <row r="118" spans="1:14" x14ac:dyDescent="0.25">
      <c r="A118" s="120" t="s">
        <v>173</v>
      </c>
      <c r="B118" s="139" t="s">
        <v>179</v>
      </c>
      <c r="C118" s="145">
        <v>0</v>
      </c>
      <c r="D118" s="145">
        <v>0</v>
      </c>
      <c r="E118" s="139"/>
      <c r="F118" s="151">
        <f t="shared" si="10"/>
        <v>0</v>
      </c>
      <c r="G118" s="151" t="str">
        <f t="shared" si="11"/>
        <v/>
      </c>
      <c r="L118" s="38" t="s">
        <v>179</v>
      </c>
      <c r="M118" s="23"/>
    </row>
    <row r="119" spans="1:14" x14ac:dyDescent="0.25">
      <c r="A119" s="120" t="s">
        <v>174</v>
      </c>
      <c r="B119" s="139" t="s">
        <v>1138</v>
      </c>
      <c r="C119" s="145">
        <v>0</v>
      </c>
      <c r="D119" s="145">
        <v>0</v>
      </c>
      <c r="E119" s="139"/>
      <c r="F119" s="151">
        <f t="shared" si="10"/>
        <v>0</v>
      </c>
      <c r="G119" s="151" t="str">
        <f t="shared" si="11"/>
        <v/>
      </c>
      <c r="L119" s="38" t="s">
        <v>1138</v>
      </c>
      <c r="M119" s="23"/>
    </row>
    <row r="120" spans="1:14" x14ac:dyDescent="0.25">
      <c r="A120" s="120" t="s">
        <v>176</v>
      </c>
      <c r="B120" s="139" t="s">
        <v>181</v>
      </c>
      <c r="C120" s="145">
        <v>0</v>
      </c>
      <c r="D120" s="145">
        <v>0</v>
      </c>
      <c r="E120" s="139"/>
      <c r="F120" s="151">
        <f t="shared" si="10"/>
        <v>0</v>
      </c>
      <c r="G120" s="151" t="str">
        <f t="shared" si="11"/>
        <v/>
      </c>
      <c r="L120" s="38" t="s">
        <v>181</v>
      </c>
      <c r="M120" s="23"/>
    </row>
    <row r="121" spans="1:14" x14ac:dyDescent="0.25">
      <c r="A121" s="120" t="s">
        <v>178</v>
      </c>
      <c r="B121" s="139" t="s">
        <v>1145</v>
      </c>
      <c r="C121" s="145">
        <v>0</v>
      </c>
      <c r="D121" s="145">
        <v>0</v>
      </c>
      <c r="E121" s="139"/>
      <c r="F121" s="151">
        <f t="shared" ref="F121" si="12">IF($C$129=0,"",IF(C121="[for completion]","",IF(C121="","",C121/$C$129)))</f>
        <v>0</v>
      </c>
      <c r="G121" s="151" t="str">
        <f t="shared" ref="G121" si="13">IF($D$129=0,"",IF(D121="[for completion]","",IF(D121="","",D121/$D$129)))</f>
        <v/>
      </c>
      <c r="L121" s="38"/>
      <c r="M121" s="23"/>
    </row>
    <row r="122" spans="1:14" x14ac:dyDescent="0.25">
      <c r="A122" s="120" t="s">
        <v>180</v>
      </c>
      <c r="B122" s="139" t="s">
        <v>183</v>
      </c>
      <c r="C122" s="145">
        <v>0</v>
      </c>
      <c r="D122" s="145">
        <v>0</v>
      </c>
      <c r="E122" s="139"/>
      <c r="F122" s="151">
        <f t="shared" si="10"/>
        <v>0</v>
      </c>
      <c r="G122" s="151" t="str">
        <f t="shared" si="11"/>
        <v/>
      </c>
      <c r="L122" s="38" t="s">
        <v>183</v>
      </c>
      <c r="M122" s="23"/>
    </row>
    <row r="123" spans="1:14" x14ac:dyDescent="0.25">
      <c r="A123" s="120" t="s">
        <v>182</v>
      </c>
      <c r="B123" s="139" t="s">
        <v>170</v>
      </c>
      <c r="C123" s="145">
        <v>0</v>
      </c>
      <c r="D123" s="145">
        <v>0</v>
      </c>
      <c r="E123" s="139"/>
      <c r="F123" s="151">
        <f t="shared" si="10"/>
        <v>0</v>
      </c>
      <c r="G123" s="151" t="str">
        <f t="shared" si="11"/>
        <v/>
      </c>
      <c r="L123" s="38" t="s">
        <v>170</v>
      </c>
      <c r="M123" s="23"/>
    </row>
    <row r="124" spans="1:14" x14ac:dyDescent="0.25">
      <c r="A124" s="120" t="s">
        <v>184</v>
      </c>
      <c r="B124" s="160" t="s">
        <v>1140</v>
      </c>
      <c r="C124" s="145">
        <v>0</v>
      </c>
      <c r="D124" s="145">
        <v>0</v>
      </c>
      <c r="E124" s="139"/>
      <c r="F124" s="151">
        <f t="shared" si="10"/>
        <v>0</v>
      </c>
      <c r="G124" s="151" t="str">
        <f t="shared" si="11"/>
        <v/>
      </c>
      <c r="L124" s="96" t="s">
        <v>1140</v>
      </c>
      <c r="M124" s="23"/>
    </row>
    <row r="125" spans="1:14" x14ac:dyDescent="0.25">
      <c r="A125" s="120" t="s">
        <v>186</v>
      </c>
      <c r="B125" s="139" t="s">
        <v>185</v>
      </c>
      <c r="C125" s="145">
        <v>0</v>
      </c>
      <c r="D125" s="145">
        <v>0</v>
      </c>
      <c r="E125" s="139"/>
      <c r="F125" s="151">
        <f t="shared" si="10"/>
        <v>0</v>
      </c>
      <c r="G125" s="151" t="str">
        <f t="shared" si="11"/>
        <v/>
      </c>
      <c r="L125" s="38" t="s">
        <v>185</v>
      </c>
      <c r="M125" s="23"/>
    </row>
    <row r="126" spans="1:14" x14ac:dyDescent="0.25">
      <c r="A126" s="120" t="s">
        <v>188</v>
      </c>
      <c r="B126" s="139" t="s">
        <v>187</v>
      </c>
      <c r="C126" s="145">
        <v>0</v>
      </c>
      <c r="D126" s="145">
        <v>0</v>
      </c>
      <c r="E126" s="139"/>
      <c r="F126" s="151">
        <f t="shared" si="10"/>
        <v>0</v>
      </c>
      <c r="G126" s="151" t="str">
        <f t="shared" si="11"/>
        <v/>
      </c>
      <c r="H126" s="157"/>
      <c r="L126" s="38" t="s">
        <v>187</v>
      </c>
      <c r="M126" s="23"/>
    </row>
    <row r="127" spans="1:14" x14ac:dyDescent="0.25">
      <c r="A127" s="120" t="s">
        <v>189</v>
      </c>
      <c r="B127" s="139" t="s">
        <v>1139</v>
      </c>
      <c r="C127" s="145">
        <v>0</v>
      </c>
      <c r="D127" s="145">
        <v>0</v>
      </c>
      <c r="E127" s="139"/>
      <c r="F127" s="151">
        <f t="shared" ref="F127" si="14">IF($C$129=0,"",IF(C127="[for completion]","",IF(C127="","",C127/$C$129)))</f>
        <v>0</v>
      </c>
      <c r="G127" s="151" t="str">
        <f t="shared" ref="G127" si="15">IF($D$129=0,"",IF(D127="[for completion]","",IF(D127="","",D127/$D$129)))</f>
        <v/>
      </c>
      <c r="H127" s="117"/>
      <c r="L127" s="38" t="s">
        <v>1139</v>
      </c>
      <c r="M127" s="23"/>
    </row>
    <row r="128" spans="1:14" x14ac:dyDescent="0.25">
      <c r="A128" s="120" t="s">
        <v>1141</v>
      </c>
      <c r="B128" s="139" t="s">
        <v>98</v>
      </c>
      <c r="C128" s="145">
        <v>0</v>
      </c>
      <c r="D128" s="145">
        <v>0</v>
      </c>
      <c r="E128" s="139"/>
      <c r="F128" s="151">
        <f t="shared" si="10"/>
        <v>0</v>
      </c>
      <c r="G128" s="151" t="str">
        <f t="shared" si="11"/>
        <v/>
      </c>
      <c r="H128" s="117"/>
      <c r="L128" s="23"/>
      <c r="M128" s="23"/>
    </row>
    <row r="129" spans="1:14" x14ac:dyDescent="0.25">
      <c r="A129" s="120" t="s">
        <v>1144</v>
      </c>
      <c r="B129" s="162" t="s">
        <v>100</v>
      </c>
      <c r="C129" s="145">
        <f>SUM(C112:C128)</f>
        <v>9344.5900746200696</v>
      </c>
      <c r="D129" s="120">
        <f>SUM(D112:D128)</f>
        <v>0</v>
      </c>
      <c r="E129" s="139"/>
      <c r="F129" s="148">
        <f>SUM(F112:F128)</f>
        <v>1</v>
      </c>
      <c r="G129" s="148">
        <f>SUM(G112:G128)</f>
        <v>0</v>
      </c>
      <c r="H129" s="117"/>
      <c r="L129" s="23"/>
      <c r="M129" s="23"/>
    </row>
    <row r="130" spans="1:14" outlineLevel="1" x14ac:dyDescent="0.25">
      <c r="A130" s="120" t="s">
        <v>190</v>
      </c>
      <c r="B130" s="155" t="s">
        <v>102</v>
      </c>
      <c r="E130" s="139"/>
      <c r="F130" s="151" t="str">
        <f>IF($C$129=0,"",IF(C130="[for completion]","",IF(C130="","",C130/$C$129)))</f>
        <v/>
      </c>
      <c r="G130" s="151" t="str">
        <f>IF($D$129=0,"",IF(D130="[for completion]","",IF(D130="","",D130/$D$129)))</f>
        <v/>
      </c>
      <c r="H130" s="117"/>
      <c r="L130" s="23"/>
      <c r="M130" s="23"/>
    </row>
    <row r="131" spans="1:14" outlineLevel="1" x14ac:dyDescent="0.25">
      <c r="A131" s="120" t="s">
        <v>191</v>
      </c>
      <c r="B131" s="155" t="s">
        <v>102</v>
      </c>
      <c r="E131" s="139"/>
      <c r="F131" s="151">
        <f t="shared" ref="F131:F136" si="16">IF($C$129=0,"",IF(C131="[for completion]","",C131/$C$129))</f>
        <v>0</v>
      </c>
      <c r="G131" s="151" t="str">
        <f t="shared" ref="G131:G136" si="17">IF($D$129=0,"",IF(D131="[for completion]","",D131/$D$129))</f>
        <v/>
      </c>
      <c r="H131" s="117"/>
      <c r="L131" s="23"/>
      <c r="M131" s="23"/>
    </row>
    <row r="132" spans="1:14" outlineLevel="1" x14ac:dyDescent="0.25">
      <c r="A132" s="120" t="s">
        <v>192</v>
      </c>
      <c r="B132" s="155" t="s">
        <v>102</v>
      </c>
      <c r="E132" s="139"/>
      <c r="F132" s="151">
        <f t="shared" si="16"/>
        <v>0</v>
      </c>
      <c r="G132" s="151" t="str">
        <f t="shared" si="17"/>
        <v/>
      </c>
      <c r="H132" s="117"/>
      <c r="L132" s="23"/>
      <c r="M132" s="23"/>
    </row>
    <row r="133" spans="1:14" outlineLevel="1" x14ac:dyDescent="0.25">
      <c r="A133" s="120" t="s">
        <v>193</v>
      </c>
      <c r="B133" s="155" t="s">
        <v>102</v>
      </c>
      <c r="E133" s="139"/>
      <c r="F133" s="151">
        <f t="shared" si="16"/>
        <v>0</v>
      </c>
      <c r="G133" s="151" t="str">
        <f t="shared" si="17"/>
        <v/>
      </c>
      <c r="H133" s="117"/>
      <c r="L133" s="23"/>
      <c r="M133" s="23"/>
    </row>
    <row r="134" spans="1:14" outlineLevel="1" x14ac:dyDescent="0.25">
      <c r="A134" s="120" t="s">
        <v>194</v>
      </c>
      <c r="B134" s="155" t="s">
        <v>102</v>
      </c>
      <c r="E134" s="139"/>
      <c r="F134" s="151">
        <f t="shared" si="16"/>
        <v>0</v>
      </c>
      <c r="G134" s="151" t="str">
        <f t="shared" si="17"/>
        <v/>
      </c>
      <c r="H134" s="117"/>
      <c r="L134" s="23"/>
      <c r="M134" s="23"/>
    </row>
    <row r="135" spans="1:14" outlineLevel="1" x14ac:dyDescent="0.25">
      <c r="A135" s="120" t="s">
        <v>195</v>
      </c>
      <c r="B135" s="155" t="s">
        <v>102</v>
      </c>
      <c r="E135" s="139"/>
      <c r="F135" s="151">
        <f t="shared" si="16"/>
        <v>0</v>
      </c>
      <c r="G135" s="151" t="str">
        <f t="shared" si="17"/>
        <v/>
      </c>
      <c r="H135" s="117"/>
      <c r="L135" s="23"/>
      <c r="M135" s="23"/>
    </row>
    <row r="136" spans="1:14" outlineLevel="1" x14ac:dyDescent="0.25">
      <c r="A136" s="120" t="s">
        <v>196</v>
      </c>
      <c r="B136" s="155" t="s">
        <v>102</v>
      </c>
      <c r="E136" s="139"/>
      <c r="F136" s="151">
        <f t="shared" si="16"/>
        <v>0</v>
      </c>
      <c r="G136" s="151" t="str">
        <f t="shared" si="17"/>
        <v/>
      </c>
      <c r="H136" s="117"/>
      <c r="L136" s="23"/>
      <c r="M136" s="23"/>
    </row>
    <row r="137" spans="1:14" ht="15" customHeight="1" x14ac:dyDescent="0.25">
      <c r="A137" s="141"/>
      <c r="B137" s="142" t="s">
        <v>197</v>
      </c>
      <c r="C137" s="144" t="s">
        <v>161</v>
      </c>
      <c r="D137" s="144" t="s">
        <v>162</v>
      </c>
      <c r="E137" s="143"/>
      <c r="F137" s="144" t="s">
        <v>163</v>
      </c>
      <c r="G137" s="144" t="s">
        <v>164</v>
      </c>
      <c r="H137" s="117"/>
      <c r="L137" s="23"/>
      <c r="M137" s="23"/>
    </row>
    <row r="138" spans="1:14" s="46" customFormat="1" x14ac:dyDescent="0.25">
      <c r="A138" s="120" t="s">
        <v>198</v>
      </c>
      <c r="B138" s="139" t="s">
        <v>166</v>
      </c>
      <c r="C138" s="318">
        <v>8050</v>
      </c>
      <c r="D138" s="145">
        <v>0</v>
      </c>
      <c r="E138" s="151"/>
      <c r="F138" s="151">
        <f>IF($C$155=0,"",IF(C138="[for completion]","",IF(C138="","",C138/$C$155)))</f>
        <v>1</v>
      </c>
      <c r="G138" s="151" t="str">
        <f>IF($D$155=0,"",IF(D138="[for completion]","",IF(D138="","",D138/$D$155)))</f>
        <v/>
      </c>
      <c r="H138" s="117"/>
      <c r="I138" s="120"/>
      <c r="J138" s="25"/>
      <c r="K138" s="25"/>
      <c r="L138" s="23"/>
      <c r="M138" s="23"/>
      <c r="N138" s="23"/>
    </row>
    <row r="139" spans="1:14" s="46" customFormat="1" x14ac:dyDescent="0.25">
      <c r="A139" s="120" t="s">
        <v>199</v>
      </c>
      <c r="B139" s="139" t="s">
        <v>1135</v>
      </c>
      <c r="C139" s="145">
        <v>0</v>
      </c>
      <c r="D139" s="145">
        <v>0</v>
      </c>
      <c r="E139" s="151"/>
      <c r="F139" s="151">
        <f t="shared" ref="F139:F146" si="18">IF($C$155=0,"",IF(C139="[for completion]","",IF(C139="","",C139/$C$155)))</f>
        <v>0</v>
      </c>
      <c r="G139" s="151" t="str">
        <f t="shared" ref="G139:G146" si="19">IF($D$155=0,"",IF(D139="[for completion]","",IF(D139="","",D139/$D$155)))</f>
        <v/>
      </c>
      <c r="H139" s="117"/>
      <c r="I139" s="120"/>
      <c r="J139" s="25"/>
      <c r="K139" s="25"/>
      <c r="L139" s="23"/>
      <c r="M139" s="23"/>
      <c r="N139" s="23"/>
    </row>
    <row r="140" spans="1:14" s="46" customFormat="1" x14ac:dyDescent="0.25">
      <c r="A140" s="120" t="s">
        <v>200</v>
      </c>
      <c r="B140" s="139" t="s">
        <v>175</v>
      </c>
      <c r="C140" s="145">
        <v>0</v>
      </c>
      <c r="D140" s="145">
        <v>0</v>
      </c>
      <c r="E140" s="151"/>
      <c r="F140" s="151">
        <f t="shared" si="18"/>
        <v>0</v>
      </c>
      <c r="G140" s="151" t="str">
        <f t="shared" si="19"/>
        <v/>
      </c>
      <c r="H140" s="117"/>
      <c r="I140" s="120"/>
      <c r="J140" s="25"/>
      <c r="K140" s="25"/>
      <c r="L140" s="23"/>
      <c r="M140" s="23"/>
      <c r="N140" s="23"/>
    </row>
    <row r="141" spans="1:14" s="46" customFormat="1" x14ac:dyDescent="0.25">
      <c r="A141" s="120" t="s">
        <v>201</v>
      </c>
      <c r="B141" s="139" t="s">
        <v>1136</v>
      </c>
      <c r="C141" s="145">
        <v>0</v>
      </c>
      <c r="D141" s="145">
        <v>0</v>
      </c>
      <c r="E141" s="151"/>
      <c r="F141" s="151">
        <f t="shared" si="18"/>
        <v>0</v>
      </c>
      <c r="G141" s="151" t="str">
        <f t="shared" si="19"/>
        <v/>
      </c>
      <c r="H141" s="117"/>
      <c r="I141" s="120"/>
      <c r="J141" s="25"/>
      <c r="K141" s="25"/>
      <c r="L141" s="23"/>
      <c r="M141" s="23"/>
      <c r="N141" s="23"/>
    </row>
    <row r="142" spans="1:14" s="46" customFormat="1" x14ac:dyDescent="0.25">
      <c r="A142" s="120" t="s">
        <v>202</v>
      </c>
      <c r="B142" s="139" t="s">
        <v>1137</v>
      </c>
      <c r="C142" s="145">
        <v>0</v>
      </c>
      <c r="D142" s="145">
        <v>0</v>
      </c>
      <c r="E142" s="151"/>
      <c r="F142" s="151">
        <f t="shared" si="18"/>
        <v>0</v>
      </c>
      <c r="G142" s="151" t="str">
        <f t="shared" si="19"/>
        <v/>
      </c>
      <c r="H142" s="117"/>
      <c r="I142" s="120"/>
      <c r="J142" s="25"/>
      <c r="K142" s="25"/>
      <c r="L142" s="23"/>
      <c r="M142" s="23"/>
      <c r="N142" s="23"/>
    </row>
    <row r="143" spans="1:14" s="46" customFormat="1" x14ac:dyDescent="0.25">
      <c r="A143" s="120" t="s">
        <v>203</v>
      </c>
      <c r="B143" s="139" t="s">
        <v>177</v>
      </c>
      <c r="C143" s="145">
        <v>0</v>
      </c>
      <c r="D143" s="145">
        <v>0</v>
      </c>
      <c r="E143" s="139"/>
      <c r="F143" s="151">
        <f t="shared" si="18"/>
        <v>0</v>
      </c>
      <c r="G143" s="151" t="str">
        <f t="shared" si="19"/>
        <v/>
      </c>
      <c r="H143" s="117"/>
      <c r="I143" s="120"/>
      <c r="J143" s="25"/>
      <c r="K143" s="25"/>
      <c r="L143" s="23"/>
      <c r="M143" s="23"/>
      <c r="N143" s="23"/>
    </row>
    <row r="144" spans="1:14" x14ac:dyDescent="0.25">
      <c r="A144" s="120" t="s">
        <v>204</v>
      </c>
      <c r="B144" s="139" t="s">
        <v>179</v>
      </c>
      <c r="C144" s="145">
        <v>0</v>
      </c>
      <c r="D144" s="145">
        <v>0</v>
      </c>
      <c r="E144" s="139"/>
      <c r="F144" s="151">
        <f t="shared" si="18"/>
        <v>0</v>
      </c>
      <c r="G144" s="151" t="str">
        <f t="shared" si="19"/>
        <v/>
      </c>
      <c r="H144" s="117"/>
      <c r="L144" s="23"/>
      <c r="M144" s="23"/>
    </row>
    <row r="145" spans="1:13" x14ac:dyDescent="0.25">
      <c r="A145" s="120" t="s">
        <v>205</v>
      </c>
      <c r="B145" s="139" t="s">
        <v>1138</v>
      </c>
      <c r="C145" s="145">
        <v>0</v>
      </c>
      <c r="D145" s="145">
        <v>0</v>
      </c>
      <c r="E145" s="139"/>
      <c r="F145" s="151">
        <f t="shared" si="18"/>
        <v>0</v>
      </c>
      <c r="G145" s="151" t="str">
        <f t="shared" si="19"/>
        <v/>
      </c>
      <c r="H145" s="117"/>
      <c r="L145" s="23"/>
      <c r="M145" s="23"/>
    </row>
    <row r="146" spans="1:13" x14ac:dyDescent="0.25">
      <c r="A146" s="120" t="s">
        <v>206</v>
      </c>
      <c r="B146" s="139" t="s">
        <v>181</v>
      </c>
      <c r="C146" s="145">
        <v>0</v>
      </c>
      <c r="D146" s="145">
        <v>0</v>
      </c>
      <c r="E146" s="139"/>
      <c r="F146" s="151">
        <f t="shared" si="18"/>
        <v>0</v>
      </c>
      <c r="G146" s="151" t="str">
        <f t="shared" si="19"/>
        <v/>
      </c>
      <c r="H146" s="117"/>
      <c r="L146" s="23"/>
      <c r="M146" s="23"/>
    </row>
    <row r="147" spans="1:13" x14ac:dyDescent="0.25">
      <c r="A147" s="120" t="s">
        <v>207</v>
      </c>
      <c r="B147" s="139" t="s">
        <v>1145</v>
      </c>
      <c r="C147" s="145">
        <v>0</v>
      </c>
      <c r="D147" s="145">
        <v>0</v>
      </c>
      <c r="E147" s="139"/>
      <c r="F147" s="151">
        <f t="shared" ref="F147" si="20">IF($C$155=0,"",IF(C147="[for completion]","",IF(C147="","",C147/$C$155)))</f>
        <v>0</v>
      </c>
      <c r="G147" s="151" t="str">
        <f t="shared" ref="G147" si="21">IF($D$155=0,"",IF(D147="[for completion]","",IF(D147="","",D147/$D$155)))</f>
        <v/>
      </c>
      <c r="H147" s="117"/>
      <c r="L147" s="23"/>
      <c r="M147" s="23"/>
    </row>
    <row r="148" spans="1:13" x14ac:dyDescent="0.25">
      <c r="A148" s="120" t="s">
        <v>208</v>
      </c>
      <c r="B148" s="139" t="s">
        <v>183</v>
      </c>
      <c r="C148" s="145">
        <v>0</v>
      </c>
      <c r="D148" s="145">
        <v>0</v>
      </c>
      <c r="E148" s="139"/>
      <c r="F148" s="151">
        <f t="shared" ref="F148:F154" si="22">IF($C$155=0,"",IF(C148="[for completion]","",IF(C148="","",C148/$C$155)))</f>
        <v>0</v>
      </c>
      <c r="G148" s="151" t="str">
        <f t="shared" ref="G148:G154" si="23">IF($D$155=0,"",IF(D148="[for completion]","",IF(D148="","",D148/$D$155)))</f>
        <v/>
      </c>
      <c r="H148" s="117"/>
      <c r="L148" s="23"/>
      <c r="M148" s="23"/>
    </row>
    <row r="149" spans="1:13" x14ac:dyDescent="0.25">
      <c r="A149" s="120" t="s">
        <v>209</v>
      </c>
      <c r="B149" s="139" t="s">
        <v>170</v>
      </c>
      <c r="C149" s="145">
        <v>0</v>
      </c>
      <c r="D149" s="145">
        <v>0</v>
      </c>
      <c r="E149" s="139"/>
      <c r="F149" s="151">
        <f t="shared" si="22"/>
        <v>0</v>
      </c>
      <c r="G149" s="151" t="str">
        <f t="shared" si="23"/>
        <v/>
      </c>
      <c r="H149" s="117"/>
      <c r="L149" s="23"/>
      <c r="M149" s="23"/>
    </row>
    <row r="150" spans="1:13" x14ac:dyDescent="0.25">
      <c r="A150" s="120" t="s">
        <v>210</v>
      </c>
      <c r="B150" s="160" t="s">
        <v>1140</v>
      </c>
      <c r="C150" s="145">
        <v>0</v>
      </c>
      <c r="D150" s="145">
        <v>0</v>
      </c>
      <c r="E150" s="139"/>
      <c r="F150" s="151">
        <f t="shared" si="22"/>
        <v>0</v>
      </c>
      <c r="G150" s="151" t="str">
        <f t="shared" si="23"/>
        <v/>
      </c>
      <c r="H150" s="117"/>
      <c r="L150" s="23"/>
      <c r="M150" s="23"/>
    </row>
    <row r="151" spans="1:13" x14ac:dyDescent="0.25">
      <c r="A151" s="120" t="s">
        <v>211</v>
      </c>
      <c r="B151" s="139" t="s">
        <v>185</v>
      </c>
      <c r="C151" s="145">
        <v>0</v>
      </c>
      <c r="D151" s="145">
        <v>0</v>
      </c>
      <c r="E151" s="139"/>
      <c r="F151" s="151">
        <f t="shared" si="22"/>
        <v>0</v>
      </c>
      <c r="G151" s="151" t="str">
        <f t="shared" si="23"/>
        <v/>
      </c>
      <c r="H151" s="117"/>
      <c r="L151" s="23"/>
      <c r="M151" s="23"/>
    </row>
    <row r="152" spans="1:13" x14ac:dyDescent="0.25">
      <c r="A152" s="120" t="s">
        <v>212</v>
      </c>
      <c r="B152" s="139" t="s">
        <v>187</v>
      </c>
      <c r="C152" s="145">
        <v>0</v>
      </c>
      <c r="D152" s="145">
        <v>0</v>
      </c>
      <c r="E152" s="139"/>
      <c r="F152" s="151">
        <f t="shared" si="22"/>
        <v>0</v>
      </c>
      <c r="G152" s="151" t="str">
        <f t="shared" si="23"/>
        <v/>
      </c>
      <c r="H152" s="117"/>
      <c r="L152" s="23"/>
      <c r="M152" s="23"/>
    </row>
    <row r="153" spans="1:13" x14ac:dyDescent="0.25">
      <c r="A153" s="120" t="s">
        <v>213</v>
      </c>
      <c r="B153" s="139" t="s">
        <v>1139</v>
      </c>
      <c r="C153" s="145">
        <v>0</v>
      </c>
      <c r="D153" s="145">
        <v>0</v>
      </c>
      <c r="E153" s="139"/>
      <c r="F153" s="151">
        <f t="shared" si="22"/>
        <v>0</v>
      </c>
      <c r="G153" s="151" t="str">
        <f t="shared" si="23"/>
        <v/>
      </c>
      <c r="H153" s="117"/>
      <c r="L153" s="23"/>
      <c r="M153" s="23"/>
    </row>
    <row r="154" spans="1:13" x14ac:dyDescent="0.25">
      <c r="A154" s="120" t="s">
        <v>1142</v>
      </c>
      <c r="B154" s="139" t="s">
        <v>98</v>
      </c>
      <c r="C154" s="145">
        <v>0</v>
      </c>
      <c r="D154" s="145">
        <v>0</v>
      </c>
      <c r="E154" s="139"/>
      <c r="F154" s="151">
        <f t="shared" si="22"/>
        <v>0</v>
      </c>
      <c r="G154" s="151" t="str">
        <f t="shared" si="23"/>
        <v/>
      </c>
      <c r="H154" s="117"/>
      <c r="L154" s="23"/>
      <c r="M154" s="23"/>
    </row>
    <row r="155" spans="1:13" x14ac:dyDescent="0.25">
      <c r="A155" s="120" t="s">
        <v>1146</v>
      </c>
      <c r="B155" s="162" t="s">
        <v>100</v>
      </c>
      <c r="C155" s="145">
        <f>SUM(C138:C154)</f>
        <v>8050</v>
      </c>
      <c r="D155" s="120">
        <f>SUM(D138:D154)</f>
        <v>0</v>
      </c>
      <c r="E155" s="139"/>
      <c r="F155" s="148">
        <f>SUM(F138:F154)</f>
        <v>1</v>
      </c>
      <c r="G155" s="148">
        <f>SUM(G138:G154)</f>
        <v>0</v>
      </c>
      <c r="H155" s="117"/>
      <c r="L155" s="23"/>
      <c r="M155" s="23"/>
    </row>
    <row r="156" spans="1:13" outlineLevel="1" x14ac:dyDescent="0.25">
      <c r="A156" s="120" t="s">
        <v>214</v>
      </c>
      <c r="B156" s="155" t="s">
        <v>102</v>
      </c>
      <c r="E156" s="139"/>
      <c r="F156" s="151" t="str">
        <f>IF($C$155=0,"",IF(C156="[for completion]","",IF(C156="","",C156/$C$155)))</f>
        <v/>
      </c>
      <c r="G156" s="151" t="str">
        <f>IF($D$155=0,"",IF(D156="[for completion]","",IF(D156="","",D156/$D$155)))</f>
        <v/>
      </c>
      <c r="H156" s="117"/>
      <c r="L156" s="23"/>
      <c r="M156" s="23"/>
    </row>
    <row r="157" spans="1:13" outlineLevel="1" x14ac:dyDescent="0.25">
      <c r="A157" s="120" t="s">
        <v>215</v>
      </c>
      <c r="B157" s="155" t="s">
        <v>102</v>
      </c>
      <c r="E157" s="139"/>
      <c r="F157" s="151" t="str">
        <f t="shared" ref="F157:F162" si="24">IF($C$155=0,"",IF(C157="[for completion]","",IF(C157="","",C157/$C$155)))</f>
        <v/>
      </c>
      <c r="G157" s="151" t="str">
        <f t="shared" ref="G157:G162" si="25">IF($D$155=0,"",IF(D157="[for completion]","",IF(D157="","",D157/$D$155)))</f>
        <v/>
      </c>
      <c r="H157" s="117"/>
      <c r="L157" s="23"/>
      <c r="M157" s="23"/>
    </row>
    <row r="158" spans="1:13" outlineLevel="1" x14ac:dyDescent="0.25">
      <c r="A158" s="120" t="s">
        <v>216</v>
      </c>
      <c r="B158" s="155" t="s">
        <v>102</v>
      </c>
      <c r="E158" s="139"/>
      <c r="F158" s="151" t="str">
        <f t="shared" si="24"/>
        <v/>
      </c>
      <c r="G158" s="151" t="str">
        <f t="shared" si="25"/>
        <v/>
      </c>
      <c r="H158" s="117"/>
      <c r="L158" s="23"/>
      <c r="M158" s="23"/>
    </row>
    <row r="159" spans="1:13" outlineLevel="1" x14ac:dyDescent="0.25">
      <c r="A159" s="120" t="s">
        <v>217</v>
      </c>
      <c r="B159" s="155" t="s">
        <v>102</v>
      </c>
      <c r="E159" s="139"/>
      <c r="F159" s="151" t="str">
        <f t="shared" si="24"/>
        <v/>
      </c>
      <c r="G159" s="151" t="str">
        <f t="shared" si="25"/>
        <v/>
      </c>
      <c r="H159" s="117"/>
      <c r="L159" s="23"/>
      <c r="M159" s="23"/>
    </row>
    <row r="160" spans="1:13" outlineLevel="1" x14ac:dyDescent="0.25">
      <c r="A160" s="120" t="s">
        <v>218</v>
      </c>
      <c r="B160" s="155" t="s">
        <v>102</v>
      </c>
      <c r="E160" s="139"/>
      <c r="F160" s="151" t="str">
        <f t="shared" si="24"/>
        <v/>
      </c>
      <c r="G160" s="151" t="str">
        <f t="shared" si="25"/>
        <v/>
      </c>
      <c r="H160" s="117"/>
      <c r="L160" s="23"/>
      <c r="M160" s="23"/>
    </row>
    <row r="161" spans="1:13" outlineLevel="1" x14ac:dyDescent="0.25">
      <c r="A161" s="120" t="s">
        <v>219</v>
      </c>
      <c r="B161" s="155" t="s">
        <v>102</v>
      </c>
      <c r="E161" s="139"/>
      <c r="F161" s="151" t="str">
        <f t="shared" si="24"/>
        <v/>
      </c>
      <c r="G161" s="151" t="str">
        <f t="shared" si="25"/>
        <v/>
      </c>
      <c r="H161" s="117"/>
      <c r="L161" s="23"/>
      <c r="M161" s="23"/>
    </row>
    <row r="162" spans="1:13" outlineLevel="1" x14ac:dyDescent="0.25">
      <c r="A162" s="120" t="s">
        <v>220</v>
      </c>
      <c r="B162" s="155" t="s">
        <v>102</v>
      </c>
      <c r="E162" s="139"/>
      <c r="F162" s="151" t="str">
        <f t="shared" si="24"/>
        <v/>
      </c>
      <c r="G162" s="151" t="str">
        <f t="shared" si="25"/>
        <v/>
      </c>
      <c r="H162" s="117"/>
      <c r="L162" s="23"/>
      <c r="M162" s="23"/>
    </row>
    <row r="163" spans="1:13" ht="15" customHeight="1" x14ac:dyDescent="0.25">
      <c r="A163" s="141"/>
      <c r="B163" s="142" t="s">
        <v>221</v>
      </c>
      <c r="C163" s="147" t="s">
        <v>161</v>
      </c>
      <c r="D163" s="147" t="s">
        <v>162</v>
      </c>
      <c r="E163" s="143"/>
      <c r="F163" s="147" t="s">
        <v>163</v>
      </c>
      <c r="G163" s="147" t="s">
        <v>164</v>
      </c>
      <c r="H163" s="117"/>
      <c r="L163" s="23"/>
      <c r="M163" s="23"/>
    </row>
    <row r="164" spans="1:13" x14ac:dyDescent="0.25">
      <c r="A164" s="120" t="s">
        <v>223</v>
      </c>
      <c r="B164" s="117" t="s">
        <v>224</v>
      </c>
      <c r="C164" s="320">
        <v>8050</v>
      </c>
      <c r="D164" s="320">
        <v>8050</v>
      </c>
      <c r="E164" s="167"/>
      <c r="F164" s="151">
        <f>IF($C$167=0,"",IF(C164="[for completion]","",IF(C164="","",C164/$C$167)))</f>
        <v>1</v>
      </c>
      <c r="G164" s="151">
        <f>IF($D$167=0,"",IF(D164="[for completion]","",IF(D164="","",D164/$D$167)))</f>
        <v>1</v>
      </c>
      <c r="H164" s="117"/>
      <c r="L164" s="23"/>
      <c r="M164" s="23"/>
    </row>
    <row r="165" spans="1:13" x14ac:dyDescent="0.25">
      <c r="A165" s="120" t="s">
        <v>225</v>
      </c>
      <c r="B165" s="117" t="s">
        <v>226</v>
      </c>
      <c r="C165" s="135">
        <v>0</v>
      </c>
      <c r="D165" s="135">
        <v>0</v>
      </c>
      <c r="E165" s="167"/>
      <c r="F165" s="151">
        <f t="shared" ref="F165:F166" si="26">IF($C$167=0,"",IF(C165="[for completion]","",IF(C165="","",C165/$C$167)))</f>
        <v>0</v>
      </c>
      <c r="G165" s="151">
        <f t="shared" ref="G165:G166" si="27">IF($D$167=0,"",IF(D165="[for completion]","",IF(D165="","",D165/$D$167)))</f>
        <v>0</v>
      </c>
      <c r="H165" s="117"/>
      <c r="L165" s="23"/>
      <c r="M165" s="23"/>
    </row>
    <row r="166" spans="1:13" x14ac:dyDescent="0.25">
      <c r="A166" s="120" t="s">
        <v>227</v>
      </c>
      <c r="B166" s="117" t="s">
        <v>98</v>
      </c>
      <c r="C166" s="135">
        <v>0</v>
      </c>
      <c r="D166" s="135">
        <v>0</v>
      </c>
      <c r="E166" s="167"/>
      <c r="F166" s="151">
        <f t="shared" si="26"/>
        <v>0</v>
      </c>
      <c r="G166" s="151">
        <f t="shared" si="27"/>
        <v>0</v>
      </c>
      <c r="H166" s="117"/>
      <c r="L166" s="23"/>
      <c r="M166" s="23"/>
    </row>
    <row r="167" spans="1:13" x14ac:dyDescent="0.25">
      <c r="A167" s="120" t="s">
        <v>228</v>
      </c>
      <c r="B167" s="166" t="s">
        <v>100</v>
      </c>
      <c r="C167" s="321">
        <f>SUM(C164:C166)</f>
        <v>8050</v>
      </c>
      <c r="D167" s="322">
        <f>SUM(D164:D166)</f>
        <v>8050</v>
      </c>
      <c r="E167" s="167"/>
      <c r="F167" s="167">
        <f>SUM(F164:F166)</f>
        <v>1</v>
      </c>
      <c r="G167" s="167">
        <f>SUM(G164:G166)</f>
        <v>1</v>
      </c>
      <c r="H167" s="117"/>
      <c r="L167" s="23"/>
      <c r="M167" s="23"/>
    </row>
    <row r="168" spans="1:13" outlineLevel="1" x14ac:dyDescent="0.25">
      <c r="A168" s="120" t="s">
        <v>229</v>
      </c>
      <c r="B168" s="166"/>
      <c r="C168" s="117"/>
      <c r="D168" s="117"/>
      <c r="E168" s="167"/>
      <c r="F168" s="167"/>
      <c r="G168" s="160"/>
      <c r="H168" s="117"/>
      <c r="L168" s="23"/>
      <c r="M168" s="23"/>
    </row>
    <row r="169" spans="1:13" outlineLevel="1" x14ac:dyDescent="0.25">
      <c r="A169" s="120" t="s">
        <v>230</v>
      </c>
      <c r="B169" s="166"/>
      <c r="C169" s="117"/>
      <c r="D169" s="117"/>
      <c r="E169" s="167"/>
      <c r="F169" s="167"/>
      <c r="G169" s="160"/>
      <c r="H169" s="117"/>
      <c r="L169" s="23"/>
      <c r="M169" s="23"/>
    </row>
    <row r="170" spans="1:13" outlineLevel="1" x14ac:dyDescent="0.25">
      <c r="A170" s="120" t="s">
        <v>231</v>
      </c>
      <c r="B170" s="166"/>
      <c r="C170" s="117"/>
      <c r="D170" s="117"/>
      <c r="E170" s="167"/>
      <c r="F170" s="167"/>
      <c r="G170" s="160"/>
      <c r="H170" s="117"/>
      <c r="L170" s="23"/>
      <c r="M170" s="23"/>
    </row>
    <row r="171" spans="1:13" outlineLevel="1" x14ac:dyDescent="0.25">
      <c r="A171" s="120" t="s">
        <v>232</v>
      </c>
      <c r="B171" s="166"/>
      <c r="C171" s="117"/>
      <c r="D171" s="117"/>
      <c r="E171" s="167"/>
      <c r="F171" s="167"/>
      <c r="G171" s="160"/>
      <c r="H171" s="117"/>
      <c r="L171" s="23"/>
      <c r="M171" s="23"/>
    </row>
    <row r="172" spans="1:13" outlineLevel="1" x14ac:dyDescent="0.25">
      <c r="A172" s="120" t="s">
        <v>233</v>
      </c>
      <c r="B172" s="166"/>
      <c r="C172" s="117"/>
      <c r="D172" s="117"/>
      <c r="E172" s="167"/>
      <c r="F172" s="167"/>
      <c r="G172" s="160"/>
      <c r="H172" s="117"/>
      <c r="L172" s="23"/>
      <c r="M172" s="23"/>
    </row>
    <row r="173" spans="1:13" ht="15" customHeight="1" x14ac:dyDescent="0.25">
      <c r="A173" s="141"/>
      <c r="B173" s="142" t="s">
        <v>234</v>
      </c>
      <c r="C173" s="141" t="s">
        <v>64</v>
      </c>
      <c r="D173" s="141"/>
      <c r="E173" s="143"/>
      <c r="F173" s="144" t="s">
        <v>235</v>
      </c>
      <c r="G173" s="144"/>
      <c r="H173" s="117"/>
      <c r="L173" s="23"/>
      <c r="M173" s="23"/>
    </row>
    <row r="174" spans="1:13" ht="15" customHeight="1" x14ac:dyDescent="0.25">
      <c r="A174" s="120" t="s">
        <v>236</v>
      </c>
      <c r="B174" s="139" t="s">
        <v>237</v>
      </c>
      <c r="C174" s="168">
        <v>0</v>
      </c>
      <c r="D174" s="134"/>
      <c r="E174" s="126"/>
      <c r="F174" s="151" t="str">
        <f>IF($C$179=0,"",IF(C174="[for completion]","",C174/$C$179))</f>
        <v/>
      </c>
      <c r="G174" s="151"/>
      <c r="H174" s="117"/>
      <c r="L174" s="23"/>
      <c r="M174" s="23"/>
    </row>
    <row r="175" spans="1:13" ht="30.75" customHeight="1" x14ac:dyDescent="0.25">
      <c r="A175" s="120" t="s">
        <v>9</v>
      </c>
      <c r="B175" s="139" t="s">
        <v>978</v>
      </c>
      <c r="C175" s="168">
        <v>0</v>
      </c>
      <c r="E175" s="154"/>
      <c r="F175" s="151" t="str">
        <f>IF($C$179=0,"",IF(C175="[for completion]","",C175/$C$179))</f>
        <v/>
      </c>
      <c r="G175" s="151"/>
      <c r="H175" s="117"/>
      <c r="L175" s="23"/>
      <c r="M175" s="23"/>
    </row>
    <row r="176" spans="1:13" x14ac:dyDescent="0.25">
      <c r="A176" s="120" t="s">
        <v>238</v>
      </c>
      <c r="B176" s="139" t="s">
        <v>239</v>
      </c>
      <c r="C176" s="168">
        <v>0</v>
      </c>
      <c r="E176" s="154"/>
      <c r="F176" s="151"/>
      <c r="G176" s="151"/>
      <c r="H176" s="117"/>
      <c r="L176" s="23"/>
      <c r="M176" s="23"/>
    </row>
    <row r="177" spans="1:13" x14ac:dyDescent="0.25">
      <c r="A177" s="120" t="s">
        <v>240</v>
      </c>
      <c r="B177" s="139" t="s">
        <v>241</v>
      </c>
      <c r="C177" s="168">
        <v>0</v>
      </c>
      <c r="E177" s="154"/>
      <c r="F177" s="151" t="str">
        <f t="shared" ref="F177:F187" si="28">IF($C$179=0,"",IF(C177="[for completion]","",C177/$C$179))</f>
        <v/>
      </c>
      <c r="G177" s="151"/>
      <c r="H177" s="117"/>
      <c r="L177" s="23"/>
      <c r="M177" s="23"/>
    </row>
    <row r="178" spans="1:13" x14ac:dyDescent="0.25">
      <c r="A178" s="120" t="s">
        <v>242</v>
      </c>
      <c r="B178" s="139" t="s">
        <v>98</v>
      </c>
      <c r="C178" s="168">
        <v>0</v>
      </c>
      <c r="E178" s="154"/>
      <c r="F178" s="151" t="str">
        <f t="shared" si="28"/>
        <v/>
      </c>
      <c r="G178" s="151"/>
      <c r="H178" s="117"/>
      <c r="L178" s="23"/>
      <c r="M178" s="23"/>
    </row>
    <row r="179" spans="1:13" x14ac:dyDescent="0.25">
      <c r="A179" s="120" t="s">
        <v>10</v>
      </c>
      <c r="B179" s="162" t="s">
        <v>100</v>
      </c>
      <c r="C179" s="139">
        <f>SUM(C174:C178)</f>
        <v>0</v>
      </c>
      <c r="E179" s="154"/>
      <c r="F179" s="154">
        <f>SUM(F174:F178)</f>
        <v>0</v>
      </c>
      <c r="G179" s="151"/>
      <c r="H179" s="117"/>
      <c r="L179" s="23"/>
      <c r="M179" s="23"/>
    </row>
    <row r="180" spans="1:13" outlineLevel="1" x14ac:dyDescent="0.25">
      <c r="A180" s="120" t="s">
        <v>243</v>
      </c>
      <c r="B180" s="169" t="s">
        <v>244</v>
      </c>
      <c r="E180" s="154"/>
      <c r="F180" s="151" t="str">
        <f t="shared" si="28"/>
        <v/>
      </c>
      <c r="G180" s="151"/>
      <c r="H180" s="117"/>
      <c r="L180" s="23"/>
      <c r="M180" s="23"/>
    </row>
    <row r="181" spans="1:13" s="48" customFormat="1" ht="31.5" outlineLevel="1" x14ac:dyDescent="0.25">
      <c r="A181" s="120" t="s">
        <v>245</v>
      </c>
      <c r="B181" s="169" t="s">
        <v>246</v>
      </c>
      <c r="C181" s="169"/>
      <c r="D181" s="169"/>
      <c r="E181" s="169"/>
      <c r="F181" s="151" t="str">
        <f t="shared" si="28"/>
        <v/>
      </c>
      <c r="G181" s="169"/>
      <c r="H181" s="169"/>
      <c r="I181" s="169"/>
    </row>
    <row r="182" spans="1:13" ht="31.5" outlineLevel="1" x14ac:dyDescent="0.25">
      <c r="A182" s="120" t="s">
        <v>247</v>
      </c>
      <c r="B182" s="169" t="s">
        <v>248</v>
      </c>
      <c r="E182" s="154"/>
      <c r="F182" s="151" t="str">
        <f t="shared" si="28"/>
        <v/>
      </c>
      <c r="G182" s="151"/>
      <c r="H182" s="117"/>
      <c r="L182" s="23"/>
      <c r="M182" s="23"/>
    </row>
    <row r="183" spans="1:13" outlineLevel="1" x14ac:dyDescent="0.25">
      <c r="A183" s="120" t="s">
        <v>249</v>
      </c>
      <c r="B183" s="169" t="s">
        <v>250</v>
      </c>
      <c r="E183" s="154"/>
      <c r="F183" s="151" t="str">
        <f t="shared" si="28"/>
        <v/>
      </c>
      <c r="G183" s="151"/>
      <c r="H183" s="117"/>
      <c r="L183" s="23"/>
      <c r="M183" s="23"/>
    </row>
    <row r="184" spans="1:13" s="48" customFormat="1" ht="31.5" outlineLevel="1" x14ac:dyDescent="0.25">
      <c r="A184" s="120" t="s">
        <v>251</v>
      </c>
      <c r="B184" s="169" t="s">
        <v>252</v>
      </c>
      <c r="C184" s="169"/>
      <c r="D184" s="169"/>
      <c r="E184" s="169"/>
      <c r="F184" s="151" t="str">
        <f t="shared" si="28"/>
        <v/>
      </c>
      <c r="G184" s="169"/>
      <c r="H184" s="169"/>
      <c r="I184" s="169"/>
    </row>
    <row r="185" spans="1:13" ht="31.5" outlineLevel="1" x14ac:dyDescent="0.25">
      <c r="A185" s="120" t="s">
        <v>253</v>
      </c>
      <c r="B185" s="169" t="s">
        <v>254</v>
      </c>
      <c r="E185" s="154"/>
      <c r="F185" s="151" t="str">
        <f t="shared" si="28"/>
        <v/>
      </c>
      <c r="G185" s="151"/>
      <c r="H185" s="117"/>
      <c r="L185" s="23"/>
      <c r="M185" s="23"/>
    </row>
    <row r="186" spans="1:13" outlineLevel="1" x14ac:dyDescent="0.25">
      <c r="A186" s="120" t="s">
        <v>255</v>
      </c>
      <c r="B186" s="169" t="s">
        <v>256</v>
      </c>
      <c r="E186" s="154"/>
      <c r="F186" s="151" t="str">
        <f t="shared" si="28"/>
        <v/>
      </c>
      <c r="G186" s="151"/>
      <c r="H186" s="117"/>
      <c r="L186" s="23"/>
      <c r="M186" s="23"/>
    </row>
    <row r="187" spans="1:13" outlineLevel="1" x14ac:dyDescent="0.25">
      <c r="A187" s="120" t="s">
        <v>257</v>
      </c>
      <c r="B187" s="169" t="s">
        <v>258</v>
      </c>
      <c r="E187" s="154"/>
      <c r="F187" s="151" t="str">
        <f t="shared" si="28"/>
        <v/>
      </c>
      <c r="G187" s="151"/>
      <c r="H187" s="117"/>
      <c r="L187" s="23"/>
      <c r="M187" s="23"/>
    </row>
    <row r="188" spans="1:13" outlineLevel="1" x14ac:dyDescent="0.25">
      <c r="A188" s="120" t="s">
        <v>259</v>
      </c>
      <c r="B188" s="169"/>
      <c r="E188" s="154"/>
      <c r="F188" s="151"/>
      <c r="G188" s="151"/>
      <c r="H188" s="117"/>
      <c r="L188" s="23"/>
      <c r="M188" s="23"/>
    </row>
    <row r="189" spans="1:13" outlineLevel="1" x14ac:dyDescent="0.25">
      <c r="A189" s="120" t="s">
        <v>260</v>
      </c>
      <c r="B189" s="169"/>
      <c r="E189" s="154"/>
      <c r="F189" s="151"/>
      <c r="G189" s="151"/>
      <c r="H189" s="117"/>
      <c r="L189" s="23"/>
      <c r="M189" s="23"/>
    </row>
    <row r="190" spans="1:13" outlineLevel="1" x14ac:dyDescent="0.25">
      <c r="A190" s="120" t="s">
        <v>261</v>
      </c>
      <c r="B190" s="169"/>
      <c r="E190" s="154"/>
      <c r="F190" s="151"/>
      <c r="G190" s="151"/>
      <c r="H190" s="117"/>
      <c r="L190" s="23"/>
      <c r="M190" s="23"/>
    </row>
    <row r="191" spans="1:13" outlineLevel="1" x14ac:dyDescent="0.25">
      <c r="A191" s="120" t="s">
        <v>262</v>
      </c>
      <c r="B191" s="155"/>
      <c r="E191" s="154"/>
      <c r="F191" s="151"/>
      <c r="G191" s="151"/>
      <c r="H191" s="117"/>
      <c r="L191" s="23"/>
      <c r="M191" s="23"/>
    </row>
    <row r="192" spans="1:13" ht="15" customHeight="1" x14ac:dyDescent="0.25">
      <c r="A192" s="141"/>
      <c r="B192" s="142" t="s">
        <v>263</v>
      </c>
      <c r="C192" s="141" t="s">
        <v>64</v>
      </c>
      <c r="D192" s="141"/>
      <c r="E192" s="143"/>
      <c r="F192" s="144" t="s">
        <v>235</v>
      </c>
      <c r="G192" s="144"/>
      <c r="H192" s="117"/>
      <c r="L192" s="23"/>
      <c r="M192" s="23"/>
    </row>
    <row r="193" spans="1:13" x14ac:dyDescent="0.25">
      <c r="A193" s="120" t="s">
        <v>264</v>
      </c>
      <c r="B193" s="139" t="s">
        <v>265</v>
      </c>
      <c r="C193" s="168">
        <v>0</v>
      </c>
      <c r="E193" s="150"/>
      <c r="F193" s="151" t="str">
        <f t="shared" ref="F193:F206" si="29">IF($C$208=0,"",IF(C193="[for completion]","",C193/$C$208))</f>
        <v/>
      </c>
      <c r="G193" s="151"/>
      <c r="H193" s="117"/>
      <c r="L193" s="23"/>
      <c r="M193" s="23"/>
    </row>
    <row r="194" spans="1:13" x14ac:dyDescent="0.25">
      <c r="A194" s="120" t="s">
        <v>266</v>
      </c>
      <c r="B194" s="139" t="s">
        <v>267</v>
      </c>
      <c r="C194" s="168">
        <v>0</v>
      </c>
      <c r="E194" s="154"/>
      <c r="F194" s="151" t="str">
        <f t="shared" si="29"/>
        <v/>
      </c>
      <c r="G194" s="154"/>
      <c r="H194" s="117"/>
      <c r="L194" s="23"/>
      <c r="M194" s="23"/>
    </row>
    <row r="195" spans="1:13" x14ac:dyDescent="0.25">
      <c r="A195" s="120" t="s">
        <v>268</v>
      </c>
      <c r="B195" s="139" t="s">
        <v>269</v>
      </c>
      <c r="C195" s="168">
        <v>0</v>
      </c>
      <c r="E195" s="154"/>
      <c r="F195" s="151" t="str">
        <f t="shared" si="29"/>
        <v/>
      </c>
      <c r="G195" s="154"/>
      <c r="H195" s="117"/>
      <c r="L195" s="23"/>
      <c r="M195" s="23"/>
    </row>
    <row r="196" spans="1:13" x14ac:dyDescent="0.25">
      <c r="A196" s="120" t="s">
        <v>270</v>
      </c>
      <c r="B196" s="139" t="s">
        <v>271</v>
      </c>
      <c r="C196" s="168">
        <v>0</v>
      </c>
      <c r="E196" s="154"/>
      <c r="F196" s="151" t="str">
        <f t="shared" si="29"/>
        <v/>
      </c>
      <c r="G196" s="154"/>
      <c r="H196" s="117"/>
      <c r="L196" s="23"/>
      <c r="M196" s="23"/>
    </row>
    <row r="197" spans="1:13" x14ac:dyDescent="0.25">
      <c r="A197" s="120" t="s">
        <v>272</v>
      </c>
      <c r="B197" s="139" t="s">
        <v>273</v>
      </c>
      <c r="C197" s="168">
        <v>0</v>
      </c>
      <c r="E197" s="154"/>
      <c r="F197" s="151" t="str">
        <f t="shared" si="29"/>
        <v/>
      </c>
      <c r="G197" s="154"/>
      <c r="H197" s="117"/>
      <c r="L197" s="23"/>
      <c r="M197" s="23"/>
    </row>
    <row r="198" spans="1:13" x14ac:dyDescent="0.25">
      <c r="A198" s="120" t="s">
        <v>274</v>
      </c>
      <c r="B198" s="139" t="s">
        <v>275</v>
      </c>
      <c r="C198" s="168">
        <v>0</v>
      </c>
      <c r="E198" s="154"/>
      <c r="F198" s="151" t="str">
        <f t="shared" si="29"/>
        <v/>
      </c>
      <c r="G198" s="154"/>
      <c r="H198" s="117"/>
      <c r="L198" s="23"/>
      <c r="M198" s="23"/>
    </row>
    <row r="199" spans="1:13" x14ac:dyDescent="0.25">
      <c r="A199" s="120" t="s">
        <v>276</v>
      </c>
      <c r="B199" s="139" t="s">
        <v>277</v>
      </c>
      <c r="C199" s="168">
        <v>0</v>
      </c>
      <c r="E199" s="154"/>
      <c r="F199" s="151" t="str">
        <f t="shared" si="29"/>
        <v/>
      </c>
      <c r="G199" s="154"/>
      <c r="H199" s="117"/>
      <c r="L199" s="23"/>
      <c r="M199" s="23"/>
    </row>
    <row r="200" spans="1:13" x14ac:dyDescent="0.25">
      <c r="A200" s="120" t="s">
        <v>278</v>
      </c>
      <c r="B200" s="139" t="s">
        <v>12</v>
      </c>
      <c r="C200" s="168">
        <v>0</v>
      </c>
      <c r="E200" s="154"/>
      <c r="F200" s="151" t="str">
        <f t="shared" si="29"/>
        <v/>
      </c>
      <c r="G200" s="154"/>
      <c r="H200" s="117"/>
      <c r="L200" s="23"/>
      <c r="M200" s="23"/>
    </row>
    <row r="201" spans="1:13" x14ac:dyDescent="0.25">
      <c r="A201" s="120" t="s">
        <v>279</v>
      </c>
      <c r="B201" s="139" t="s">
        <v>280</v>
      </c>
      <c r="C201" s="168">
        <v>0</v>
      </c>
      <c r="E201" s="154"/>
      <c r="F201" s="151" t="str">
        <f t="shared" si="29"/>
        <v/>
      </c>
      <c r="G201" s="154"/>
      <c r="H201" s="117"/>
      <c r="L201" s="23"/>
      <c r="M201" s="23"/>
    </row>
    <row r="202" spans="1:13" x14ac:dyDescent="0.25">
      <c r="A202" s="120" t="s">
        <v>281</v>
      </c>
      <c r="B202" s="139" t="s">
        <v>282</v>
      </c>
      <c r="C202" s="168">
        <v>0</v>
      </c>
      <c r="E202" s="154"/>
      <c r="F202" s="151" t="str">
        <f t="shared" si="29"/>
        <v/>
      </c>
      <c r="G202" s="154"/>
      <c r="H202" s="117"/>
      <c r="L202" s="23"/>
      <c r="M202" s="23"/>
    </row>
    <row r="203" spans="1:13" x14ac:dyDescent="0.25">
      <c r="A203" s="120" t="s">
        <v>283</v>
      </c>
      <c r="B203" s="139" t="s">
        <v>284</v>
      </c>
      <c r="C203" s="168">
        <v>0</v>
      </c>
      <c r="E203" s="154"/>
      <c r="F203" s="151" t="str">
        <f t="shared" si="29"/>
        <v/>
      </c>
      <c r="G203" s="154"/>
      <c r="H203" s="117"/>
      <c r="L203" s="23"/>
      <c r="M203" s="23"/>
    </row>
    <row r="204" spans="1:13" x14ac:dyDescent="0.25">
      <c r="A204" s="120" t="s">
        <v>285</v>
      </c>
      <c r="B204" s="139" t="s">
        <v>286</v>
      </c>
      <c r="C204" s="168">
        <v>0</v>
      </c>
      <c r="E204" s="154"/>
      <c r="F204" s="151" t="str">
        <f t="shared" si="29"/>
        <v/>
      </c>
      <c r="G204" s="154"/>
      <c r="H204" s="117"/>
      <c r="L204" s="23"/>
      <c r="M204" s="23"/>
    </row>
    <row r="205" spans="1:13" x14ac:dyDescent="0.25">
      <c r="A205" s="120" t="s">
        <v>287</v>
      </c>
      <c r="B205" s="139" t="s">
        <v>288</v>
      </c>
      <c r="C205" s="168">
        <v>0</v>
      </c>
      <c r="E205" s="154"/>
      <c r="F205" s="151" t="str">
        <f t="shared" si="29"/>
        <v/>
      </c>
      <c r="G205" s="154"/>
      <c r="H205" s="117"/>
      <c r="L205" s="23"/>
      <c r="M205" s="23"/>
    </row>
    <row r="206" spans="1:13" x14ac:dyDescent="0.25">
      <c r="A206" s="120" t="s">
        <v>289</v>
      </c>
      <c r="B206" s="139" t="s">
        <v>98</v>
      </c>
      <c r="C206" s="168">
        <v>0</v>
      </c>
      <c r="E206" s="154"/>
      <c r="F206" s="151" t="str">
        <f t="shared" si="29"/>
        <v/>
      </c>
      <c r="G206" s="154"/>
      <c r="H206" s="117"/>
      <c r="L206" s="23"/>
      <c r="M206" s="23"/>
    </row>
    <row r="207" spans="1:13" x14ac:dyDescent="0.25">
      <c r="A207" s="120" t="s">
        <v>290</v>
      </c>
      <c r="B207" s="153" t="s">
        <v>291</v>
      </c>
      <c r="C207" s="168">
        <v>0</v>
      </c>
      <c r="E207" s="154"/>
      <c r="F207" s="151"/>
      <c r="G207" s="154"/>
      <c r="H207" s="117"/>
      <c r="L207" s="23"/>
      <c r="M207" s="23"/>
    </row>
    <row r="208" spans="1:13" x14ac:dyDescent="0.25">
      <c r="A208" s="120" t="s">
        <v>292</v>
      </c>
      <c r="B208" s="162" t="s">
        <v>100</v>
      </c>
      <c r="C208" s="139">
        <f>SUM(C193:C206)</f>
        <v>0</v>
      </c>
      <c r="D208" s="139"/>
      <c r="E208" s="154"/>
      <c r="F208" s="154">
        <f>SUM(F193:F206)</f>
        <v>0</v>
      </c>
      <c r="G208" s="154"/>
      <c r="H208" s="117"/>
      <c r="L208" s="23"/>
      <c r="M208" s="23"/>
    </row>
    <row r="209" spans="1:13" outlineLevel="1" x14ac:dyDescent="0.25">
      <c r="A209" s="120" t="s">
        <v>293</v>
      </c>
      <c r="B209" s="155" t="s">
        <v>102</v>
      </c>
      <c r="E209" s="154"/>
      <c r="F209" s="151" t="str">
        <f>IF($C$208=0,"",IF(C209="[for completion]","",C209/$C$208))</f>
        <v/>
      </c>
      <c r="G209" s="154"/>
      <c r="H209" s="117"/>
      <c r="L209" s="23"/>
      <c r="M209" s="23"/>
    </row>
    <row r="210" spans="1:13" outlineLevel="1" x14ac:dyDescent="0.25">
      <c r="A210" s="120" t="s">
        <v>294</v>
      </c>
      <c r="B210" s="155" t="s">
        <v>102</v>
      </c>
      <c r="E210" s="154"/>
      <c r="F210" s="151" t="str">
        <f t="shared" ref="F210:F215" si="30">IF($C$208=0,"",IF(C210="[for completion]","",C210/$C$208))</f>
        <v/>
      </c>
      <c r="G210" s="154"/>
      <c r="H210" s="117"/>
      <c r="L210" s="23"/>
      <c r="M210" s="23"/>
    </row>
    <row r="211" spans="1:13" outlineLevel="1" x14ac:dyDescent="0.25">
      <c r="A211" s="120" t="s">
        <v>295</v>
      </c>
      <c r="B211" s="155" t="s">
        <v>102</v>
      </c>
      <c r="E211" s="154"/>
      <c r="F211" s="151" t="str">
        <f t="shared" si="30"/>
        <v/>
      </c>
      <c r="G211" s="154"/>
      <c r="H211" s="117"/>
      <c r="L211" s="23"/>
      <c r="M211" s="23"/>
    </row>
    <row r="212" spans="1:13" outlineLevel="1" x14ac:dyDescent="0.25">
      <c r="A212" s="120" t="s">
        <v>296</v>
      </c>
      <c r="B212" s="155" t="s">
        <v>102</v>
      </c>
      <c r="E212" s="154"/>
      <c r="F212" s="151" t="str">
        <f t="shared" si="30"/>
        <v/>
      </c>
      <c r="G212" s="154"/>
      <c r="H212" s="117"/>
      <c r="L212" s="23"/>
      <c r="M212" s="23"/>
    </row>
    <row r="213" spans="1:13" outlineLevel="1" x14ac:dyDescent="0.25">
      <c r="A213" s="120" t="s">
        <v>297</v>
      </c>
      <c r="B213" s="155" t="s">
        <v>102</v>
      </c>
      <c r="E213" s="154"/>
      <c r="F213" s="151" t="str">
        <f t="shared" si="30"/>
        <v/>
      </c>
      <c r="G213" s="154"/>
      <c r="H213" s="117"/>
      <c r="L213" s="23"/>
      <c r="M213" s="23"/>
    </row>
    <row r="214" spans="1:13" outlineLevel="1" x14ac:dyDescent="0.25">
      <c r="A214" s="120" t="s">
        <v>298</v>
      </c>
      <c r="B214" s="155" t="s">
        <v>102</v>
      </c>
      <c r="E214" s="154"/>
      <c r="F214" s="151" t="str">
        <f t="shared" si="30"/>
        <v/>
      </c>
      <c r="G214" s="154"/>
      <c r="H214" s="117"/>
      <c r="L214" s="23"/>
      <c r="M214" s="23"/>
    </row>
    <row r="215" spans="1:13" outlineLevel="1" x14ac:dyDescent="0.25">
      <c r="A215" s="120" t="s">
        <v>299</v>
      </c>
      <c r="B215" s="155" t="s">
        <v>102</v>
      </c>
      <c r="E215" s="154"/>
      <c r="F215" s="151" t="str">
        <f t="shared" si="30"/>
        <v/>
      </c>
      <c r="G215" s="154"/>
      <c r="H215" s="117"/>
      <c r="L215" s="23"/>
      <c r="M215" s="23"/>
    </row>
    <row r="216" spans="1:13" ht="15" customHeight="1" x14ac:dyDescent="0.25">
      <c r="A216" s="141"/>
      <c r="B216" s="142" t="s">
        <v>300</v>
      </c>
      <c r="C216" s="141" t="s">
        <v>64</v>
      </c>
      <c r="D216" s="141"/>
      <c r="E216" s="143"/>
      <c r="F216" s="144" t="s">
        <v>88</v>
      </c>
      <c r="G216" s="144" t="s">
        <v>222</v>
      </c>
      <c r="H216" s="117"/>
      <c r="L216" s="23"/>
      <c r="M216" s="23"/>
    </row>
    <row r="217" spans="1:13" x14ac:dyDescent="0.25">
      <c r="A217" s="120" t="s">
        <v>301</v>
      </c>
      <c r="B217" s="160" t="s">
        <v>302</v>
      </c>
      <c r="C217" s="168">
        <v>0</v>
      </c>
      <c r="E217" s="167"/>
      <c r="F217" s="151">
        <f>IF($C$38=0,"",IF(C217="[for completion]","",IF(C217="","",C217/$C$38)))</f>
        <v>0</v>
      </c>
      <c r="G217" s="151">
        <f>IF($C$39=0,"",IF(C217="[for completion]","",IF(C217="","",C217/$C$39)))</f>
        <v>0</v>
      </c>
      <c r="H217" s="117"/>
      <c r="L217" s="23"/>
      <c r="M217" s="23"/>
    </row>
    <row r="218" spans="1:13" x14ac:dyDescent="0.25">
      <c r="A218" s="120" t="s">
        <v>303</v>
      </c>
      <c r="B218" s="160" t="s">
        <v>304</v>
      </c>
      <c r="C218" s="168">
        <v>0</v>
      </c>
      <c r="E218" s="167"/>
      <c r="F218" s="151">
        <f t="shared" ref="F218:F219" si="31">IF($C$38=0,"",IF(C218="[for completion]","",IF(C218="","",C218/$C$38)))</f>
        <v>0</v>
      </c>
      <c r="G218" s="151">
        <f t="shared" ref="G218:G219" si="32">IF($C$39=0,"",IF(C218="[for completion]","",IF(C218="","",C218/$C$39)))</f>
        <v>0</v>
      </c>
      <c r="H218" s="117"/>
      <c r="L218" s="23"/>
      <c r="M218" s="23"/>
    </row>
    <row r="219" spans="1:13" x14ac:dyDescent="0.25">
      <c r="A219" s="120" t="s">
        <v>305</v>
      </c>
      <c r="B219" s="160" t="s">
        <v>98</v>
      </c>
      <c r="C219" s="168">
        <v>0</v>
      </c>
      <c r="E219" s="167"/>
      <c r="F219" s="151">
        <f t="shared" si="31"/>
        <v>0</v>
      </c>
      <c r="G219" s="151">
        <f t="shared" si="32"/>
        <v>0</v>
      </c>
      <c r="H219" s="117"/>
      <c r="L219" s="23"/>
      <c r="M219" s="23"/>
    </row>
    <row r="220" spans="1:13" x14ac:dyDescent="0.25">
      <c r="A220" s="120" t="s">
        <v>306</v>
      </c>
      <c r="B220" s="162" t="s">
        <v>100</v>
      </c>
      <c r="C220" s="120">
        <f>SUM(C217:C219)</f>
        <v>0</v>
      </c>
      <c r="E220" s="167"/>
      <c r="F220" s="148">
        <f>SUM(F217:F219)</f>
        <v>0</v>
      </c>
      <c r="G220" s="148">
        <f>SUM(G217:G219)</f>
        <v>0</v>
      </c>
      <c r="H220" s="117"/>
      <c r="L220" s="23"/>
      <c r="M220" s="23"/>
    </row>
    <row r="221" spans="1:13" outlineLevel="1" x14ac:dyDescent="0.25">
      <c r="A221" s="120" t="s">
        <v>307</v>
      </c>
      <c r="B221" s="155" t="s">
        <v>102</v>
      </c>
      <c r="E221" s="167"/>
      <c r="F221" s="151" t="str">
        <f t="shared" ref="F221:F227" si="33">IF($C$38=0,"",IF(C221="[for completion]","",IF(C221="","",C221/$C$38)))</f>
        <v/>
      </c>
      <c r="G221" s="151" t="str">
        <f t="shared" ref="G221:G227" si="34">IF($C$39=0,"",IF(C221="[for completion]","",IF(C221="","",C221/$C$39)))</f>
        <v/>
      </c>
      <c r="H221" s="117"/>
      <c r="L221" s="23"/>
      <c r="M221" s="23"/>
    </row>
    <row r="222" spans="1:13" outlineLevel="1" x14ac:dyDescent="0.25">
      <c r="A222" s="120" t="s">
        <v>308</v>
      </c>
      <c r="B222" s="155" t="s">
        <v>102</v>
      </c>
      <c r="E222" s="167"/>
      <c r="F222" s="151" t="str">
        <f t="shared" si="33"/>
        <v/>
      </c>
      <c r="G222" s="151" t="str">
        <f t="shared" si="34"/>
        <v/>
      </c>
      <c r="H222" s="117"/>
      <c r="L222" s="23"/>
      <c r="M222" s="23"/>
    </row>
    <row r="223" spans="1:13" outlineLevel="1" x14ac:dyDescent="0.25">
      <c r="A223" s="120" t="s">
        <v>309</v>
      </c>
      <c r="B223" s="155" t="s">
        <v>102</v>
      </c>
      <c r="E223" s="167"/>
      <c r="F223" s="151" t="str">
        <f t="shared" si="33"/>
        <v/>
      </c>
      <c r="G223" s="151" t="str">
        <f t="shared" si="34"/>
        <v/>
      </c>
      <c r="H223" s="117"/>
      <c r="L223" s="23"/>
      <c r="M223" s="23"/>
    </row>
    <row r="224" spans="1:13" outlineLevel="1" x14ac:dyDescent="0.25">
      <c r="A224" s="120" t="s">
        <v>310</v>
      </c>
      <c r="B224" s="155" t="s">
        <v>102</v>
      </c>
      <c r="E224" s="167"/>
      <c r="F224" s="151" t="str">
        <f t="shared" si="33"/>
        <v/>
      </c>
      <c r="G224" s="151" t="str">
        <f t="shared" si="34"/>
        <v/>
      </c>
      <c r="H224" s="117"/>
      <c r="L224" s="23"/>
      <c r="M224" s="23"/>
    </row>
    <row r="225" spans="1:14" outlineLevel="1" x14ac:dyDescent="0.25">
      <c r="A225" s="120" t="s">
        <v>311</v>
      </c>
      <c r="B225" s="155" t="s">
        <v>102</v>
      </c>
      <c r="E225" s="167"/>
      <c r="F225" s="151" t="str">
        <f t="shared" si="33"/>
        <v/>
      </c>
      <c r="G225" s="151" t="str">
        <f t="shared" si="34"/>
        <v/>
      </c>
      <c r="H225" s="117"/>
      <c r="L225" s="23"/>
      <c r="M225" s="23"/>
    </row>
    <row r="226" spans="1:14" outlineLevel="1" x14ac:dyDescent="0.25">
      <c r="A226" s="120" t="s">
        <v>312</v>
      </c>
      <c r="B226" s="155" t="s">
        <v>102</v>
      </c>
      <c r="E226" s="139"/>
      <c r="F226" s="151" t="str">
        <f t="shared" si="33"/>
        <v/>
      </c>
      <c r="G226" s="151" t="str">
        <f t="shared" si="34"/>
        <v/>
      </c>
      <c r="H226" s="117"/>
      <c r="L226" s="23"/>
      <c r="M226" s="23"/>
    </row>
    <row r="227" spans="1:14" outlineLevel="1" x14ac:dyDescent="0.25">
      <c r="A227" s="120" t="s">
        <v>313</v>
      </c>
      <c r="B227" s="155" t="s">
        <v>102</v>
      </c>
      <c r="E227" s="167"/>
      <c r="F227" s="151" t="str">
        <f t="shared" si="33"/>
        <v/>
      </c>
      <c r="G227" s="151" t="str">
        <f t="shared" si="34"/>
        <v/>
      </c>
      <c r="H227" s="117"/>
      <c r="L227" s="23"/>
      <c r="M227" s="23"/>
    </row>
    <row r="228" spans="1:14" ht="15" customHeight="1" x14ac:dyDescent="0.25">
      <c r="A228" s="141"/>
      <c r="B228" s="142" t="s">
        <v>314</v>
      </c>
      <c r="C228" s="141"/>
      <c r="D228" s="141"/>
      <c r="E228" s="143"/>
      <c r="F228" s="144"/>
      <c r="G228" s="144"/>
      <c r="H228" s="117"/>
      <c r="L228" s="23"/>
      <c r="M228" s="23"/>
    </row>
    <row r="229" spans="1:14" ht="31.5" x14ac:dyDescent="0.25">
      <c r="A229" s="120" t="s">
        <v>315</v>
      </c>
      <c r="B229" s="139" t="s">
        <v>316</v>
      </c>
      <c r="C229" s="136" t="s">
        <v>1152</v>
      </c>
      <c r="H229" s="117"/>
      <c r="L229" s="23"/>
      <c r="M229" s="23"/>
    </row>
    <row r="230" spans="1:14" ht="15" customHeight="1" x14ac:dyDescent="0.25">
      <c r="A230" s="141"/>
      <c r="B230" s="142" t="s">
        <v>317</v>
      </c>
      <c r="C230" s="141"/>
      <c r="D230" s="141"/>
      <c r="E230" s="143"/>
      <c r="F230" s="144"/>
      <c r="G230" s="144"/>
      <c r="H230" s="117"/>
      <c r="L230" s="23"/>
      <c r="M230" s="23"/>
    </row>
    <row r="231" spans="1:14" x14ac:dyDescent="0.25">
      <c r="A231" s="120" t="s">
        <v>11</v>
      </c>
      <c r="B231" s="120" t="s">
        <v>981</v>
      </c>
      <c r="C231" s="145">
        <f>+C100</f>
        <v>8050</v>
      </c>
      <c r="E231" s="139"/>
      <c r="H231" s="117"/>
      <c r="L231" s="23"/>
      <c r="M231" s="23"/>
    </row>
    <row r="232" spans="1:14" x14ac:dyDescent="0.25">
      <c r="A232" s="120" t="s">
        <v>318</v>
      </c>
      <c r="B232" s="170" t="s">
        <v>319</v>
      </c>
      <c r="C232" s="135" t="s">
        <v>1153</v>
      </c>
      <c r="E232" s="139"/>
      <c r="H232" s="117"/>
      <c r="L232" s="23"/>
      <c r="M232" s="23"/>
    </row>
    <row r="233" spans="1:14" x14ac:dyDescent="0.25">
      <c r="A233" s="120" t="s">
        <v>320</v>
      </c>
      <c r="B233" s="170" t="s">
        <v>321</v>
      </c>
      <c r="C233" s="135" t="s">
        <v>1154</v>
      </c>
      <c r="E233" s="139"/>
      <c r="H233" s="117"/>
      <c r="L233" s="23"/>
      <c r="M233" s="23"/>
    </row>
    <row r="234" spans="1:14" outlineLevel="1" x14ac:dyDescent="0.25">
      <c r="A234" s="120" t="s">
        <v>322</v>
      </c>
      <c r="B234" s="137" t="s">
        <v>323</v>
      </c>
      <c r="C234" s="139"/>
      <c r="D234" s="139"/>
      <c r="E234" s="139"/>
      <c r="H234" s="117"/>
      <c r="L234" s="23"/>
      <c r="M234" s="23"/>
    </row>
    <row r="235" spans="1:14" outlineLevel="1" x14ac:dyDescent="0.25">
      <c r="A235" s="120" t="s">
        <v>324</v>
      </c>
      <c r="B235" s="137" t="s">
        <v>325</v>
      </c>
      <c r="C235" s="139"/>
      <c r="D235" s="139"/>
      <c r="E235" s="139"/>
      <c r="H235" s="117"/>
      <c r="L235" s="23"/>
      <c r="M235" s="23"/>
    </row>
    <row r="236" spans="1:14" outlineLevel="1" x14ac:dyDescent="0.25">
      <c r="A236" s="120" t="s">
        <v>326</v>
      </c>
      <c r="B236" s="137" t="s">
        <v>327</v>
      </c>
      <c r="C236" s="139"/>
      <c r="D236" s="139"/>
      <c r="E236" s="139"/>
      <c r="H236" s="117"/>
      <c r="L236" s="23"/>
      <c r="M236" s="23"/>
    </row>
    <row r="237" spans="1:14" outlineLevel="1" x14ac:dyDescent="0.25">
      <c r="A237" s="120" t="s">
        <v>328</v>
      </c>
      <c r="C237" s="139"/>
      <c r="D237" s="139"/>
      <c r="E237" s="139"/>
      <c r="H237" s="117"/>
      <c r="L237" s="23"/>
      <c r="M237" s="23"/>
    </row>
    <row r="238" spans="1:14" outlineLevel="1" x14ac:dyDescent="0.25">
      <c r="A238" s="120" t="s">
        <v>329</v>
      </c>
      <c r="C238" s="139"/>
      <c r="D238" s="139"/>
      <c r="E238" s="139"/>
      <c r="H238" s="117"/>
      <c r="L238" s="23"/>
      <c r="M238" s="23"/>
    </row>
    <row r="239" spans="1:14" outlineLevel="1" x14ac:dyDescent="0.25">
      <c r="A239" s="120" t="s">
        <v>330</v>
      </c>
      <c r="D239" s="171"/>
      <c r="E239" s="171"/>
      <c r="F239" s="171"/>
      <c r="G239" s="171"/>
      <c r="H239" s="117"/>
      <c r="K239" s="49"/>
      <c r="L239" s="49"/>
      <c r="M239" s="49"/>
      <c r="N239" s="49"/>
    </row>
    <row r="240" spans="1:14" outlineLevel="1" x14ac:dyDescent="0.25">
      <c r="A240" s="120" t="s">
        <v>331</v>
      </c>
      <c r="D240" s="171"/>
      <c r="E240" s="171"/>
      <c r="F240" s="171"/>
      <c r="G240" s="171"/>
      <c r="H240" s="117"/>
      <c r="K240" s="49"/>
      <c r="L240" s="49"/>
      <c r="M240" s="49"/>
      <c r="N240" s="49"/>
    </row>
    <row r="241" spans="1:14" outlineLevel="1" x14ac:dyDescent="0.25">
      <c r="A241" s="120" t="s">
        <v>332</v>
      </c>
      <c r="D241" s="171"/>
      <c r="E241" s="171"/>
      <c r="F241" s="171"/>
      <c r="G241" s="171"/>
      <c r="H241" s="117"/>
      <c r="K241" s="49"/>
      <c r="L241" s="49"/>
      <c r="M241" s="49"/>
      <c r="N241" s="49"/>
    </row>
    <row r="242" spans="1:14" outlineLevel="1" x14ac:dyDescent="0.25">
      <c r="A242" s="120" t="s">
        <v>333</v>
      </c>
      <c r="D242" s="171"/>
      <c r="E242" s="171"/>
      <c r="F242" s="171"/>
      <c r="G242" s="171"/>
      <c r="H242" s="117"/>
      <c r="K242" s="49"/>
      <c r="L242" s="49"/>
      <c r="M242" s="49"/>
      <c r="N242" s="49"/>
    </row>
    <row r="243" spans="1:14" outlineLevel="1" x14ac:dyDescent="0.25">
      <c r="A243" s="120" t="s">
        <v>334</v>
      </c>
      <c r="D243" s="171"/>
      <c r="E243" s="171"/>
      <c r="F243" s="171"/>
      <c r="G243" s="171"/>
      <c r="H243" s="117"/>
      <c r="K243" s="49"/>
      <c r="L243" s="49"/>
      <c r="M243" s="49"/>
      <c r="N243" s="49"/>
    </row>
    <row r="244" spans="1:14" outlineLevel="1" x14ac:dyDescent="0.25">
      <c r="A244" s="120" t="s">
        <v>335</v>
      </c>
      <c r="D244" s="171"/>
      <c r="E244" s="171"/>
      <c r="F244" s="171"/>
      <c r="G244" s="171"/>
      <c r="H244" s="117"/>
      <c r="K244" s="49"/>
      <c r="L244" s="49"/>
      <c r="M244" s="49"/>
      <c r="N244" s="49"/>
    </row>
    <row r="245" spans="1:14" outlineLevel="1" x14ac:dyDescent="0.25">
      <c r="A245" s="120" t="s">
        <v>336</v>
      </c>
      <c r="D245" s="171"/>
      <c r="E245" s="171"/>
      <c r="F245" s="171"/>
      <c r="G245" s="171"/>
      <c r="H245" s="117"/>
      <c r="K245" s="49"/>
      <c r="L245" s="49"/>
      <c r="M245" s="49"/>
      <c r="N245" s="49"/>
    </row>
    <row r="246" spans="1:14" outlineLevel="1" x14ac:dyDescent="0.25">
      <c r="A246" s="120" t="s">
        <v>337</v>
      </c>
      <c r="D246" s="171"/>
      <c r="E246" s="171"/>
      <c r="F246" s="171"/>
      <c r="G246" s="171"/>
      <c r="H246" s="117"/>
      <c r="K246" s="49"/>
      <c r="L246" s="49"/>
      <c r="M246" s="49"/>
      <c r="N246" s="49"/>
    </row>
    <row r="247" spans="1:14" outlineLevel="1" x14ac:dyDescent="0.25">
      <c r="A247" s="120" t="s">
        <v>338</v>
      </c>
      <c r="D247" s="171"/>
      <c r="E247" s="171"/>
      <c r="F247" s="171"/>
      <c r="G247" s="171"/>
      <c r="H247" s="117"/>
      <c r="K247" s="49"/>
      <c r="L247" s="49"/>
      <c r="M247" s="49"/>
      <c r="N247" s="49"/>
    </row>
    <row r="248" spans="1:14" outlineLevel="1" x14ac:dyDescent="0.25">
      <c r="A248" s="120" t="s">
        <v>339</v>
      </c>
      <c r="D248" s="171"/>
      <c r="E248" s="171"/>
      <c r="F248" s="171"/>
      <c r="G248" s="171"/>
      <c r="H248" s="117"/>
      <c r="K248" s="49"/>
      <c r="L248" s="49"/>
      <c r="M248" s="49"/>
      <c r="N248" s="49"/>
    </row>
    <row r="249" spans="1:14" outlineLevel="1" x14ac:dyDescent="0.25">
      <c r="A249" s="120" t="s">
        <v>340</v>
      </c>
      <c r="D249" s="171"/>
      <c r="E249" s="171"/>
      <c r="F249" s="171"/>
      <c r="G249" s="171"/>
      <c r="H249" s="117"/>
      <c r="K249" s="49"/>
      <c r="L249" s="49"/>
      <c r="M249" s="49"/>
      <c r="N249" s="49"/>
    </row>
    <row r="250" spans="1:14" outlineLevel="1" x14ac:dyDescent="0.25">
      <c r="A250" s="120" t="s">
        <v>341</v>
      </c>
      <c r="D250" s="171"/>
      <c r="E250" s="171"/>
      <c r="F250" s="171"/>
      <c r="G250" s="171"/>
      <c r="H250" s="117"/>
      <c r="K250" s="49"/>
      <c r="L250" s="49"/>
      <c r="M250" s="49"/>
      <c r="N250" s="49"/>
    </row>
    <row r="251" spans="1:14" outlineLevel="1" x14ac:dyDescent="0.25">
      <c r="A251" s="120" t="s">
        <v>342</v>
      </c>
      <c r="D251" s="171"/>
      <c r="E251" s="171"/>
      <c r="F251" s="171"/>
      <c r="G251" s="171"/>
      <c r="H251" s="117"/>
      <c r="K251" s="49"/>
      <c r="L251" s="49"/>
      <c r="M251" s="49"/>
      <c r="N251" s="49"/>
    </row>
    <row r="252" spans="1:14" outlineLevel="1" x14ac:dyDescent="0.25">
      <c r="A252" s="120" t="s">
        <v>343</v>
      </c>
      <c r="D252" s="171"/>
      <c r="E252" s="171"/>
      <c r="F252" s="171"/>
      <c r="G252" s="171"/>
      <c r="H252" s="117"/>
      <c r="K252" s="49"/>
      <c r="L252" s="49"/>
      <c r="M252" s="49"/>
      <c r="N252" s="49"/>
    </row>
    <row r="253" spans="1:14" outlineLevel="1" x14ac:dyDescent="0.25">
      <c r="A253" s="120" t="s">
        <v>344</v>
      </c>
      <c r="D253" s="171"/>
      <c r="E253" s="171"/>
      <c r="F253" s="171"/>
      <c r="G253" s="171"/>
      <c r="H253" s="117"/>
      <c r="K253" s="49"/>
      <c r="L253" s="49"/>
      <c r="M253" s="49"/>
      <c r="N253" s="49"/>
    </row>
    <row r="254" spans="1:14" outlineLevel="1" x14ac:dyDescent="0.25">
      <c r="A254" s="120" t="s">
        <v>345</v>
      </c>
      <c r="D254" s="171"/>
      <c r="E254" s="171"/>
      <c r="F254" s="171"/>
      <c r="G254" s="171"/>
      <c r="H254" s="117"/>
      <c r="K254" s="49"/>
      <c r="L254" s="49"/>
      <c r="M254" s="49"/>
      <c r="N254" s="49"/>
    </row>
    <row r="255" spans="1:14" outlineLevel="1" x14ac:dyDescent="0.25">
      <c r="A255" s="120" t="s">
        <v>346</v>
      </c>
      <c r="D255" s="171"/>
      <c r="E255" s="171"/>
      <c r="F255" s="171"/>
      <c r="G255" s="171"/>
      <c r="H255" s="117"/>
      <c r="K255" s="49"/>
      <c r="L255" s="49"/>
      <c r="M255" s="49"/>
      <c r="N255" s="49"/>
    </row>
    <row r="256" spans="1:14" outlineLevel="1" x14ac:dyDescent="0.25">
      <c r="A256" s="120" t="s">
        <v>347</v>
      </c>
      <c r="D256" s="171"/>
      <c r="E256" s="171"/>
      <c r="F256" s="171"/>
      <c r="G256" s="171"/>
      <c r="H256" s="117"/>
      <c r="K256" s="49"/>
      <c r="L256" s="49"/>
      <c r="M256" s="49"/>
      <c r="N256" s="49"/>
    </row>
    <row r="257" spans="1:14" outlineLevel="1" x14ac:dyDescent="0.25">
      <c r="A257" s="120" t="s">
        <v>348</v>
      </c>
      <c r="D257" s="171"/>
      <c r="E257" s="171"/>
      <c r="F257" s="171"/>
      <c r="G257" s="171"/>
      <c r="H257" s="117"/>
      <c r="K257" s="49"/>
      <c r="L257" s="49"/>
      <c r="M257" s="49"/>
      <c r="N257" s="49"/>
    </row>
    <row r="258" spans="1:14" outlineLevel="1" x14ac:dyDescent="0.25">
      <c r="A258" s="120" t="s">
        <v>349</v>
      </c>
      <c r="D258" s="171"/>
      <c r="E258" s="171"/>
      <c r="F258" s="171"/>
      <c r="G258" s="171"/>
      <c r="H258" s="117"/>
      <c r="K258" s="49"/>
      <c r="L258" s="49"/>
      <c r="M258" s="49"/>
      <c r="N258" s="49"/>
    </row>
    <row r="259" spans="1:14" outlineLevel="1" x14ac:dyDescent="0.25">
      <c r="A259" s="120" t="s">
        <v>350</v>
      </c>
      <c r="D259" s="171"/>
      <c r="E259" s="171"/>
      <c r="F259" s="171"/>
      <c r="G259" s="171"/>
      <c r="H259" s="117"/>
      <c r="K259" s="49"/>
      <c r="L259" s="49"/>
      <c r="M259" s="49"/>
      <c r="N259" s="49"/>
    </row>
    <row r="260" spans="1:14" outlineLevel="1" x14ac:dyDescent="0.25">
      <c r="A260" s="120" t="s">
        <v>351</v>
      </c>
      <c r="D260" s="171"/>
      <c r="E260" s="171"/>
      <c r="F260" s="171"/>
      <c r="G260" s="171"/>
      <c r="H260" s="117"/>
      <c r="K260" s="49"/>
      <c r="L260" s="49"/>
      <c r="M260" s="49"/>
      <c r="N260" s="49"/>
    </row>
    <row r="261" spans="1:14" outlineLevel="1" x14ac:dyDescent="0.25">
      <c r="A261" s="120" t="s">
        <v>352</v>
      </c>
      <c r="D261" s="171"/>
      <c r="E261" s="171"/>
      <c r="F261" s="171"/>
      <c r="G261" s="171"/>
      <c r="H261" s="117"/>
      <c r="K261" s="49"/>
      <c r="L261" s="49"/>
      <c r="M261" s="49"/>
      <c r="N261" s="49"/>
    </row>
    <row r="262" spans="1:14" outlineLevel="1" x14ac:dyDescent="0.25">
      <c r="A262" s="120" t="s">
        <v>353</v>
      </c>
      <c r="D262" s="171"/>
      <c r="E262" s="171"/>
      <c r="F262" s="171"/>
      <c r="G262" s="171"/>
      <c r="H262" s="117"/>
      <c r="K262" s="49"/>
      <c r="L262" s="49"/>
      <c r="M262" s="49"/>
      <c r="N262" s="49"/>
    </row>
    <row r="263" spans="1:14" outlineLevel="1" x14ac:dyDescent="0.25">
      <c r="A263" s="120" t="s">
        <v>354</v>
      </c>
      <c r="D263" s="171"/>
      <c r="E263" s="171"/>
      <c r="F263" s="171"/>
      <c r="G263" s="171"/>
      <c r="H263" s="117"/>
      <c r="K263" s="49"/>
      <c r="L263" s="49"/>
      <c r="M263" s="49"/>
      <c r="N263" s="49"/>
    </row>
    <row r="264" spans="1:14" outlineLevel="1" x14ac:dyDescent="0.25">
      <c r="A264" s="120" t="s">
        <v>355</v>
      </c>
      <c r="D264" s="171"/>
      <c r="E264" s="171"/>
      <c r="F264" s="171"/>
      <c r="G264" s="171"/>
      <c r="H264" s="117"/>
      <c r="K264" s="49"/>
      <c r="L264" s="49"/>
      <c r="M264" s="49"/>
      <c r="N264" s="49"/>
    </row>
    <row r="265" spans="1:14" outlineLevel="1" x14ac:dyDescent="0.25">
      <c r="A265" s="120" t="s">
        <v>356</v>
      </c>
      <c r="D265" s="171"/>
      <c r="E265" s="171"/>
      <c r="F265" s="171"/>
      <c r="G265" s="171"/>
      <c r="H265" s="117"/>
      <c r="K265" s="49"/>
      <c r="L265" s="49"/>
      <c r="M265" s="49"/>
      <c r="N265" s="49"/>
    </row>
    <row r="266" spans="1:14" outlineLevel="1" x14ac:dyDescent="0.25">
      <c r="A266" s="120" t="s">
        <v>357</v>
      </c>
      <c r="D266" s="171"/>
      <c r="E266" s="171"/>
      <c r="F266" s="171"/>
      <c r="G266" s="171"/>
      <c r="H266" s="117"/>
      <c r="K266" s="49"/>
      <c r="L266" s="49"/>
      <c r="M266" s="49"/>
      <c r="N266" s="49"/>
    </row>
    <row r="267" spans="1:14" outlineLevel="1" x14ac:dyDescent="0.25">
      <c r="A267" s="120" t="s">
        <v>358</v>
      </c>
      <c r="D267" s="171"/>
      <c r="E267" s="171"/>
      <c r="F267" s="171"/>
      <c r="G267" s="171"/>
      <c r="H267" s="117"/>
      <c r="K267" s="49"/>
      <c r="L267" s="49"/>
      <c r="M267" s="49"/>
      <c r="N267" s="49"/>
    </row>
    <row r="268" spans="1:14" outlineLevel="1" x14ac:dyDescent="0.25">
      <c r="A268" s="120" t="s">
        <v>359</v>
      </c>
      <c r="D268" s="171"/>
      <c r="E268" s="171"/>
      <c r="F268" s="171"/>
      <c r="G268" s="171"/>
      <c r="H268" s="117"/>
      <c r="K268" s="49"/>
      <c r="L268" s="49"/>
      <c r="M268" s="49"/>
      <c r="N268" s="49"/>
    </row>
    <row r="269" spans="1:14" outlineLevel="1" x14ac:dyDescent="0.25">
      <c r="A269" s="120" t="s">
        <v>360</v>
      </c>
      <c r="D269" s="171"/>
      <c r="E269" s="171"/>
      <c r="F269" s="171"/>
      <c r="G269" s="171"/>
      <c r="H269" s="117"/>
      <c r="K269" s="49"/>
      <c r="L269" s="49"/>
      <c r="M269" s="49"/>
      <c r="N269" s="49"/>
    </row>
    <row r="270" spans="1:14" outlineLevel="1" x14ac:dyDescent="0.25">
      <c r="A270" s="120" t="s">
        <v>361</v>
      </c>
      <c r="D270" s="171"/>
      <c r="E270" s="171"/>
      <c r="F270" s="171"/>
      <c r="G270" s="171"/>
      <c r="H270" s="117"/>
      <c r="K270" s="49"/>
      <c r="L270" s="49"/>
      <c r="M270" s="49"/>
      <c r="N270" s="49"/>
    </row>
    <row r="271" spans="1:14" outlineLevel="1" x14ac:dyDescent="0.25">
      <c r="A271" s="120" t="s">
        <v>362</v>
      </c>
      <c r="D271" s="171"/>
      <c r="E271" s="171"/>
      <c r="F271" s="171"/>
      <c r="G271" s="171"/>
      <c r="H271" s="117"/>
      <c r="K271" s="49"/>
      <c r="L271" s="49"/>
      <c r="M271" s="49"/>
      <c r="N271" s="49"/>
    </row>
    <row r="272" spans="1:14" outlineLevel="1" x14ac:dyDescent="0.25">
      <c r="A272" s="120" t="s">
        <v>363</v>
      </c>
      <c r="D272" s="171"/>
      <c r="E272" s="171"/>
      <c r="F272" s="171"/>
      <c r="G272" s="171"/>
      <c r="H272" s="117"/>
      <c r="K272" s="49"/>
      <c r="L272" s="49"/>
      <c r="M272" s="49"/>
      <c r="N272" s="49"/>
    </row>
    <row r="273" spans="1:14" outlineLevel="1" x14ac:dyDescent="0.25">
      <c r="A273" s="120" t="s">
        <v>364</v>
      </c>
      <c r="D273" s="171"/>
      <c r="E273" s="171"/>
      <c r="F273" s="171"/>
      <c r="G273" s="171"/>
      <c r="H273" s="117"/>
      <c r="K273" s="49"/>
      <c r="L273" s="49"/>
      <c r="M273" s="49"/>
      <c r="N273" s="49"/>
    </row>
    <row r="274" spans="1:14" outlineLevel="1" x14ac:dyDescent="0.25">
      <c r="A274" s="120" t="s">
        <v>365</v>
      </c>
      <c r="D274" s="171"/>
      <c r="E274" s="171"/>
      <c r="F274" s="171"/>
      <c r="G274" s="171"/>
      <c r="H274" s="117"/>
      <c r="K274" s="49"/>
      <c r="L274" s="49"/>
      <c r="M274" s="49"/>
      <c r="N274" s="49"/>
    </row>
    <row r="275" spans="1:14" outlineLevel="1" x14ac:dyDescent="0.25">
      <c r="A275" s="120" t="s">
        <v>366</v>
      </c>
      <c r="D275" s="171"/>
      <c r="E275" s="171"/>
      <c r="F275" s="171"/>
      <c r="G275" s="171"/>
      <c r="H275" s="117"/>
      <c r="K275" s="49"/>
      <c r="L275" s="49"/>
      <c r="M275" s="49"/>
      <c r="N275" s="49"/>
    </row>
    <row r="276" spans="1:14" outlineLevel="1" x14ac:dyDescent="0.25">
      <c r="A276" s="120" t="s">
        <v>367</v>
      </c>
      <c r="D276" s="171"/>
      <c r="E276" s="171"/>
      <c r="F276" s="171"/>
      <c r="G276" s="171"/>
      <c r="H276" s="117"/>
      <c r="K276" s="49"/>
      <c r="L276" s="49"/>
      <c r="M276" s="49"/>
      <c r="N276" s="49"/>
    </row>
    <row r="277" spans="1:14" outlineLevel="1" x14ac:dyDescent="0.25">
      <c r="A277" s="120" t="s">
        <v>368</v>
      </c>
      <c r="D277" s="171"/>
      <c r="E277" s="171"/>
      <c r="F277" s="171"/>
      <c r="G277" s="171"/>
      <c r="H277" s="117"/>
      <c r="K277" s="49"/>
      <c r="L277" s="49"/>
      <c r="M277" s="49"/>
      <c r="N277" s="49"/>
    </row>
    <row r="278" spans="1:14" outlineLevel="1" x14ac:dyDescent="0.25">
      <c r="A278" s="120" t="s">
        <v>369</v>
      </c>
      <c r="D278" s="171"/>
      <c r="E278" s="171"/>
      <c r="F278" s="171"/>
      <c r="G278" s="171"/>
      <c r="H278" s="117"/>
      <c r="K278" s="49"/>
      <c r="L278" s="49"/>
      <c r="M278" s="49"/>
      <c r="N278" s="49"/>
    </row>
    <row r="279" spans="1:14" outlineLevel="1" x14ac:dyDescent="0.25">
      <c r="A279" s="120" t="s">
        <v>370</v>
      </c>
      <c r="D279" s="171"/>
      <c r="E279" s="171"/>
      <c r="F279" s="171"/>
      <c r="G279" s="171"/>
      <c r="H279" s="117"/>
      <c r="K279" s="49"/>
      <c r="L279" s="49"/>
      <c r="M279" s="49"/>
      <c r="N279" s="49"/>
    </row>
    <row r="280" spans="1:14" outlineLevel="1" x14ac:dyDescent="0.25">
      <c r="A280" s="120" t="s">
        <v>371</v>
      </c>
      <c r="D280" s="171"/>
      <c r="E280" s="171"/>
      <c r="F280" s="171"/>
      <c r="G280" s="171"/>
      <c r="H280" s="117"/>
      <c r="K280" s="49"/>
      <c r="L280" s="49"/>
      <c r="M280" s="49"/>
      <c r="N280" s="49"/>
    </row>
    <row r="281" spans="1:14" outlineLevel="1" x14ac:dyDescent="0.25">
      <c r="A281" s="120" t="s">
        <v>372</v>
      </c>
      <c r="D281" s="171"/>
      <c r="E281" s="171"/>
      <c r="F281" s="171"/>
      <c r="G281" s="171"/>
      <c r="H281" s="117"/>
      <c r="K281" s="49"/>
      <c r="L281" s="49"/>
      <c r="M281" s="49"/>
      <c r="N281" s="49"/>
    </row>
    <row r="282" spans="1:14" outlineLevel="1" x14ac:dyDescent="0.25">
      <c r="A282" s="120" t="s">
        <v>373</v>
      </c>
      <c r="D282" s="171"/>
      <c r="E282" s="171"/>
      <c r="F282" s="171"/>
      <c r="G282" s="171"/>
      <c r="H282" s="117"/>
      <c r="K282" s="49"/>
      <c r="L282" s="49"/>
      <c r="M282" s="49"/>
      <c r="N282" s="49"/>
    </row>
    <row r="283" spans="1:14" outlineLevel="1" x14ac:dyDescent="0.25">
      <c r="A283" s="120" t="s">
        <v>374</v>
      </c>
      <c r="D283" s="171"/>
      <c r="E283" s="171"/>
      <c r="F283" s="171"/>
      <c r="G283" s="171"/>
      <c r="H283" s="117"/>
      <c r="K283" s="49"/>
      <c r="L283" s="49"/>
      <c r="M283" s="49"/>
      <c r="N283" s="49"/>
    </row>
    <row r="284" spans="1:14" outlineLevel="1" x14ac:dyDescent="0.25">
      <c r="A284" s="120" t="s">
        <v>375</v>
      </c>
      <c r="D284" s="171"/>
      <c r="E284" s="171"/>
      <c r="F284" s="171"/>
      <c r="G284" s="171"/>
      <c r="H284" s="117"/>
      <c r="K284" s="49"/>
      <c r="L284" s="49"/>
      <c r="M284" s="49"/>
      <c r="N284" s="49"/>
    </row>
    <row r="285" spans="1:14" ht="31.5" x14ac:dyDescent="0.25">
      <c r="A285" s="131"/>
      <c r="B285" s="131" t="s">
        <v>376</v>
      </c>
      <c r="C285" s="131" t="s">
        <v>1</v>
      </c>
      <c r="D285" s="131" t="s">
        <v>1</v>
      </c>
      <c r="E285" s="131"/>
      <c r="F285" s="132"/>
      <c r="G285" s="133"/>
      <c r="H285" s="117"/>
      <c r="I285" s="124"/>
      <c r="J285" s="28"/>
      <c r="K285" s="28"/>
      <c r="L285" s="28"/>
      <c r="M285" s="30"/>
    </row>
    <row r="286" spans="1:14" ht="18.75" x14ac:dyDescent="0.25">
      <c r="A286" s="172" t="s">
        <v>377</v>
      </c>
      <c r="B286" s="137"/>
      <c r="C286" s="137"/>
      <c r="D286" s="137"/>
      <c r="E286" s="137"/>
      <c r="F286" s="173"/>
      <c r="G286" s="137"/>
      <c r="H286" s="117"/>
      <c r="I286" s="124"/>
      <c r="J286" s="28"/>
      <c r="K286" s="28"/>
      <c r="L286" s="28"/>
      <c r="M286" s="30"/>
    </row>
    <row r="287" spans="1:14" ht="18.75" x14ac:dyDescent="0.25">
      <c r="A287" s="172" t="s">
        <v>378</v>
      </c>
      <c r="B287" s="137"/>
      <c r="C287" s="137"/>
      <c r="D287" s="137"/>
      <c r="E287" s="137"/>
      <c r="F287" s="173"/>
      <c r="G287" s="137"/>
      <c r="H287" s="117"/>
      <c r="I287" s="124"/>
      <c r="J287" s="28"/>
      <c r="K287" s="28"/>
      <c r="L287" s="28"/>
      <c r="M287" s="30"/>
    </row>
    <row r="288" spans="1:14" ht="31.5" x14ac:dyDescent="0.25">
      <c r="A288" s="120" t="s">
        <v>379</v>
      </c>
      <c r="B288" s="137" t="s">
        <v>380</v>
      </c>
      <c r="C288" s="174">
        <f>ROW(B38)</f>
        <v>38</v>
      </c>
      <c r="D288" s="148"/>
      <c r="E288" s="148"/>
      <c r="F288" s="148"/>
      <c r="G288" s="148"/>
      <c r="H288" s="117"/>
      <c r="I288" s="137"/>
      <c r="J288" s="50"/>
      <c r="L288" s="47"/>
      <c r="M288" s="47"/>
      <c r="N288" s="47"/>
    </row>
    <row r="289" spans="1:14" x14ac:dyDescent="0.25">
      <c r="A289" s="120" t="s">
        <v>381</v>
      </c>
      <c r="B289" s="137" t="s">
        <v>382</v>
      </c>
      <c r="C289" s="174">
        <f>ROW(B39)</f>
        <v>39</v>
      </c>
      <c r="E289" s="148"/>
      <c r="F289" s="148"/>
      <c r="H289" s="117"/>
      <c r="I289" s="137"/>
      <c r="J289" s="50"/>
      <c r="L289" s="47"/>
      <c r="M289" s="47"/>
    </row>
    <row r="290" spans="1:14" x14ac:dyDescent="0.25">
      <c r="A290" s="120" t="s">
        <v>383</v>
      </c>
      <c r="B290" s="137" t="s">
        <v>384</v>
      </c>
      <c r="C290" s="174" t="str">
        <f>ROW('B1. HTT Mortgage Assets'!B43)&amp; " for Mortgage Assets"</f>
        <v>43 for Mortgage Assets</v>
      </c>
      <c r="D290" s="174" t="e">
        <f>ROW(#REF!)&amp; " for Public Sector Assets"</f>
        <v>#REF!</v>
      </c>
      <c r="E290" s="175"/>
      <c r="F290" s="148"/>
      <c r="G290" s="175"/>
      <c r="H290" s="117"/>
      <c r="I290" s="137"/>
      <c r="J290" s="50"/>
      <c r="K290" s="50"/>
      <c r="L290" s="51"/>
      <c r="M290" s="47"/>
      <c r="N290" s="51"/>
    </row>
    <row r="291" spans="1:14" x14ac:dyDescent="0.25">
      <c r="A291" s="120" t="s">
        <v>385</v>
      </c>
      <c r="B291" s="137" t="s">
        <v>386</v>
      </c>
      <c r="C291" s="174">
        <f>ROW(B52)</f>
        <v>52</v>
      </c>
      <c r="H291" s="117"/>
      <c r="I291" s="137"/>
      <c r="J291" s="50"/>
    </row>
    <row r="292" spans="1:14" ht="31.5" x14ac:dyDescent="0.25">
      <c r="A292" s="120" t="s">
        <v>387</v>
      </c>
      <c r="B292" s="137" t="s">
        <v>388</v>
      </c>
      <c r="C292" s="176" t="str">
        <f>ROW('B1. HTT Mortgage Assets'!B186)&amp;" for Residential Mortgage Assets"</f>
        <v>186 for Residential Mortgage Assets</v>
      </c>
      <c r="D292" s="174" t="str">
        <f>ROW('B1. HTT Mortgage Assets'!B287 )&amp; " for Commercial Mortgage Assets"</f>
        <v>287 for Commercial Mortgage Assets</v>
      </c>
      <c r="E292" s="175"/>
      <c r="F292" s="174" t="e">
        <f>ROW(#REF!)&amp; " for Public Sector Assets"</f>
        <v>#REF!</v>
      </c>
      <c r="G292" s="175"/>
      <c r="H292" s="117"/>
      <c r="I292" s="137"/>
      <c r="J292" s="49"/>
      <c r="K292" s="50"/>
      <c r="L292" s="51"/>
      <c r="N292" s="51"/>
    </row>
    <row r="293" spans="1:14" x14ac:dyDescent="0.25">
      <c r="A293" s="120" t="s">
        <v>389</v>
      </c>
      <c r="B293" s="137" t="s">
        <v>390</v>
      </c>
      <c r="C293" s="174" t="str">
        <f>ROW('B1. HTT Mortgage Assets'!B149)&amp;" for Mortgage Assets"</f>
        <v>149 for Mortgage Assets</v>
      </c>
      <c r="D293" s="174" t="e">
        <f>ROW(#REF!)&amp;" for Public Sector Assets"</f>
        <v>#REF!</v>
      </c>
      <c r="H293" s="117"/>
      <c r="I293" s="137"/>
      <c r="M293" s="51"/>
    </row>
    <row r="294" spans="1:14" x14ac:dyDescent="0.25">
      <c r="A294" s="120" t="s">
        <v>391</v>
      </c>
      <c r="B294" s="137" t="s">
        <v>392</v>
      </c>
      <c r="C294" s="174">
        <f>ROW(B111)</f>
        <v>111</v>
      </c>
      <c r="F294" s="175"/>
      <c r="H294" s="117"/>
      <c r="I294" s="137"/>
      <c r="J294" s="50"/>
      <c r="M294" s="51"/>
    </row>
    <row r="295" spans="1:14" x14ac:dyDescent="0.25">
      <c r="A295" s="120" t="s">
        <v>393</v>
      </c>
      <c r="B295" s="137" t="s">
        <v>394</v>
      </c>
      <c r="C295" s="174">
        <f>ROW(B163)</f>
        <v>163</v>
      </c>
      <c r="E295" s="175"/>
      <c r="F295" s="175"/>
      <c r="H295" s="117"/>
      <c r="I295" s="137"/>
      <c r="J295" s="50"/>
      <c r="L295" s="51"/>
      <c r="M295" s="51"/>
    </row>
    <row r="296" spans="1:14" x14ac:dyDescent="0.25">
      <c r="A296" s="120" t="s">
        <v>395</v>
      </c>
      <c r="B296" s="137" t="s">
        <v>396</v>
      </c>
      <c r="C296" s="174">
        <f>ROW(B137)</f>
        <v>137</v>
      </c>
      <c r="E296" s="175"/>
      <c r="F296" s="175"/>
      <c r="H296" s="117"/>
      <c r="I296" s="137"/>
      <c r="J296" s="50"/>
      <c r="L296" s="51"/>
      <c r="M296" s="51"/>
    </row>
    <row r="297" spans="1:14" ht="31.5" x14ac:dyDescent="0.25">
      <c r="A297" s="120" t="s">
        <v>397</v>
      </c>
      <c r="B297" s="120" t="s">
        <v>398</v>
      </c>
      <c r="C297" s="174" t="str">
        <f>ROW('C. HTT Harmonised Glossary'!B17)&amp;" for Harmonised Glossary"</f>
        <v>17 for Harmonised Glossary</v>
      </c>
      <c r="E297" s="175"/>
      <c r="H297" s="117"/>
      <c r="J297" s="50"/>
      <c r="L297" s="51"/>
    </row>
    <row r="298" spans="1:14" x14ac:dyDescent="0.25">
      <c r="A298" s="120" t="s">
        <v>399</v>
      </c>
      <c r="B298" s="137" t="s">
        <v>400</v>
      </c>
      <c r="C298" s="174">
        <f>ROW(B65)</f>
        <v>65</v>
      </c>
      <c r="E298" s="175"/>
      <c r="H298" s="117"/>
      <c r="I298" s="137"/>
      <c r="J298" s="50"/>
      <c r="L298" s="51"/>
    </row>
    <row r="299" spans="1:14" x14ac:dyDescent="0.25">
      <c r="A299" s="120" t="s">
        <v>401</v>
      </c>
      <c r="B299" s="137" t="s">
        <v>402</v>
      </c>
      <c r="C299" s="174">
        <f>ROW(B88)</f>
        <v>88</v>
      </c>
      <c r="E299" s="175"/>
      <c r="H299" s="117"/>
      <c r="I299" s="137"/>
      <c r="J299" s="50"/>
      <c r="L299" s="51"/>
    </row>
    <row r="300" spans="1:14" ht="31.5" x14ac:dyDescent="0.25">
      <c r="A300" s="120" t="s">
        <v>403</v>
      </c>
      <c r="B300" s="137" t="s">
        <v>404</v>
      </c>
      <c r="C300" s="174" t="str">
        <f>ROW('B1. HTT Mortgage Assets'!B179)&amp; " for Mortgage Assets"</f>
        <v>179 for Mortgage Assets</v>
      </c>
      <c r="D300" s="174" t="e">
        <f>ROW(#REF!)&amp; " for Public Sector Assets"</f>
        <v>#REF!</v>
      </c>
      <c r="E300" s="175"/>
      <c r="H300" s="117"/>
      <c r="I300" s="137"/>
      <c r="J300" s="50"/>
      <c r="K300" s="50"/>
      <c r="L300" s="51"/>
    </row>
    <row r="301" spans="1:14" outlineLevel="1" x14ac:dyDescent="0.25">
      <c r="A301" s="120" t="s">
        <v>405</v>
      </c>
      <c r="B301" s="137"/>
      <c r="C301" s="174"/>
      <c r="D301" s="174"/>
      <c r="E301" s="175"/>
      <c r="H301" s="117"/>
      <c r="I301" s="137"/>
      <c r="J301" s="50"/>
      <c r="K301" s="50"/>
      <c r="L301" s="51"/>
    </row>
    <row r="302" spans="1:14" outlineLevel="1" x14ac:dyDescent="0.25">
      <c r="A302" s="120" t="s">
        <v>406</v>
      </c>
      <c r="B302" s="137"/>
      <c r="C302" s="174"/>
      <c r="D302" s="174"/>
      <c r="E302" s="175"/>
      <c r="H302" s="117"/>
      <c r="I302" s="137"/>
      <c r="J302" s="50"/>
      <c r="K302" s="50"/>
      <c r="L302" s="51"/>
    </row>
    <row r="303" spans="1:14" outlineLevel="1" x14ac:dyDescent="0.25">
      <c r="A303" s="120" t="s">
        <v>407</v>
      </c>
      <c r="B303" s="137"/>
      <c r="C303" s="174"/>
      <c r="D303" s="174"/>
      <c r="E303" s="175"/>
      <c r="H303" s="117"/>
      <c r="I303" s="137"/>
      <c r="J303" s="50"/>
      <c r="K303" s="50"/>
      <c r="L303" s="51"/>
    </row>
    <row r="304" spans="1:14" outlineLevel="1" x14ac:dyDescent="0.25">
      <c r="A304" s="120" t="s">
        <v>408</v>
      </c>
      <c r="B304" s="137"/>
      <c r="C304" s="174"/>
      <c r="D304" s="174"/>
      <c r="E304" s="175"/>
      <c r="H304" s="117"/>
      <c r="I304" s="137"/>
      <c r="J304" s="50"/>
      <c r="K304" s="50"/>
      <c r="L304" s="51"/>
    </row>
    <row r="305" spans="1:13" outlineLevel="1" x14ac:dyDescent="0.25">
      <c r="A305" s="120" t="s">
        <v>409</v>
      </c>
      <c r="B305" s="137"/>
      <c r="C305" s="174"/>
      <c r="D305" s="174"/>
      <c r="E305" s="175"/>
      <c r="H305" s="117"/>
      <c r="I305" s="137"/>
      <c r="J305" s="50"/>
      <c r="K305" s="50"/>
      <c r="L305" s="51"/>
    </row>
    <row r="306" spans="1:13" outlineLevel="1" x14ac:dyDescent="0.25">
      <c r="A306" s="120" t="s">
        <v>410</v>
      </c>
      <c r="B306" s="137"/>
      <c r="C306" s="174"/>
      <c r="D306" s="174"/>
      <c r="E306" s="175"/>
      <c r="H306" s="117"/>
      <c r="I306" s="137"/>
      <c r="J306" s="50"/>
      <c r="K306" s="50"/>
      <c r="L306" s="51"/>
    </row>
    <row r="307" spans="1:13" outlineLevel="1" x14ac:dyDescent="0.25">
      <c r="A307" s="120" t="s">
        <v>411</v>
      </c>
      <c r="B307" s="137"/>
      <c r="C307" s="174"/>
      <c r="D307" s="174"/>
      <c r="E307" s="175"/>
      <c r="H307" s="117"/>
      <c r="I307" s="137"/>
      <c r="J307" s="50"/>
      <c r="K307" s="50"/>
      <c r="L307" s="51"/>
    </row>
    <row r="308" spans="1:13" outlineLevel="1" x14ac:dyDescent="0.25">
      <c r="A308" s="120" t="s">
        <v>412</v>
      </c>
      <c r="B308" s="137"/>
      <c r="C308" s="174"/>
      <c r="D308" s="174"/>
      <c r="E308" s="175"/>
      <c r="H308" s="117"/>
      <c r="I308" s="137"/>
      <c r="J308" s="50"/>
      <c r="K308" s="50"/>
      <c r="L308" s="51"/>
    </row>
    <row r="309" spans="1:13" outlineLevel="1" x14ac:dyDescent="0.25">
      <c r="A309" s="120" t="s">
        <v>413</v>
      </c>
      <c r="B309" s="137"/>
      <c r="C309" s="174"/>
      <c r="D309" s="174"/>
      <c r="E309" s="175"/>
      <c r="H309" s="117"/>
      <c r="I309" s="137"/>
      <c r="J309" s="50"/>
      <c r="K309" s="50"/>
      <c r="L309" s="51"/>
    </row>
    <row r="310" spans="1:13" outlineLevel="1" x14ac:dyDescent="0.25">
      <c r="A310" s="120" t="s">
        <v>414</v>
      </c>
      <c r="H310" s="117"/>
    </row>
    <row r="311" spans="1:13" ht="31.5" x14ac:dyDescent="0.25">
      <c r="A311" s="132"/>
      <c r="B311" s="131" t="s">
        <v>30</v>
      </c>
      <c r="C311" s="132"/>
      <c r="D311" s="132"/>
      <c r="E311" s="132"/>
      <c r="F311" s="132"/>
      <c r="G311" s="133"/>
      <c r="H311" s="117"/>
      <c r="I311" s="124"/>
      <c r="J311" s="30"/>
      <c r="K311" s="30"/>
      <c r="L311" s="30"/>
      <c r="M311" s="30"/>
    </row>
    <row r="312" spans="1:13" x14ac:dyDescent="0.25">
      <c r="A312" s="120" t="s">
        <v>5</v>
      </c>
      <c r="B312" s="146" t="s">
        <v>415</v>
      </c>
      <c r="C312" s="120" t="s">
        <v>34</v>
      </c>
      <c r="H312" s="117"/>
      <c r="I312" s="146"/>
      <c r="J312" s="50"/>
    </row>
    <row r="313" spans="1:13" outlineLevel="1" x14ac:dyDescent="0.25">
      <c r="A313" s="120" t="s">
        <v>416</v>
      </c>
      <c r="B313" s="146"/>
      <c r="C313" s="174"/>
      <c r="H313" s="117"/>
      <c r="I313" s="146"/>
      <c r="J313" s="50"/>
    </row>
    <row r="314" spans="1:13" outlineLevel="1" x14ac:dyDescent="0.25">
      <c r="A314" s="120" t="s">
        <v>417</v>
      </c>
      <c r="B314" s="146"/>
      <c r="C314" s="174"/>
      <c r="H314" s="117"/>
      <c r="I314" s="146"/>
      <c r="J314" s="50"/>
    </row>
    <row r="315" spans="1:13" outlineLevel="1" x14ac:dyDescent="0.25">
      <c r="A315" s="120" t="s">
        <v>418</v>
      </c>
      <c r="B315" s="146"/>
      <c r="C315" s="174"/>
      <c r="H315" s="117"/>
      <c r="I315" s="146"/>
      <c r="J315" s="50"/>
    </row>
    <row r="316" spans="1:13" outlineLevel="1" x14ac:dyDescent="0.25">
      <c r="A316" s="120" t="s">
        <v>419</v>
      </c>
      <c r="B316" s="146"/>
      <c r="C316" s="174"/>
      <c r="H316" s="117"/>
      <c r="I316" s="146"/>
      <c r="J316" s="50"/>
    </row>
    <row r="317" spans="1:13" outlineLevel="1" x14ac:dyDescent="0.25">
      <c r="A317" s="120" t="s">
        <v>420</v>
      </c>
      <c r="B317" s="146"/>
      <c r="C317" s="174"/>
      <c r="H317" s="117"/>
      <c r="I317" s="146"/>
      <c r="J317" s="50"/>
    </row>
    <row r="318" spans="1:13" outlineLevel="1" x14ac:dyDescent="0.25">
      <c r="A318" s="120" t="s">
        <v>421</v>
      </c>
      <c r="B318" s="146"/>
      <c r="C318" s="174"/>
      <c r="H318" s="117"/>
      <c r="I318" s="146"/>
      <c r="J318" s="50"/>
    </row>
    <row r="319" spans="1:13" x14ac:dyDescent="0.25">
      <c r="A319" s="132"/>
      <c r="B319" s="131" t="s">
        <v>31</v>
      </c>
      <c r="C319" s="132"/>
      <c r="D319" s="132"/>
      <c r="E319" s="132"/>
      <c r="F319" s="132"/>
      <c r="G319" s="133"/>
      <c r="H319" s="117"/>
      <c r="I319" s="124"/>
      <c r="J319" s="30"/>
      <c r="K319" s="30"/>
      <c r="L319" s="30"/>
      <c r="M319" s="30"/>
    </row>
    <row r="320" spans="1:13" ht="15" customHeight="1" outlineLevel="1" x14ac:dyDescent="0.25">
      <c r="A320" s="141"/>
      <c r="B320" s="142" t="s">
        <v>422</v>
      </c>
      <c r="C320" s="141"/>
      <c r="D320" s="141"/>
      <c r="E320" s="143"/>
      <c r="F320" s="144"/>
      <c r="G320" s="144"/>
      <c r="H320" s="117"/>
      <c r="L320" s="23"/>
      <c r="M320" s="23"/>
    </row>
    <row r="321" spans="1:8" outlineLevel="1" x14ac:dyDescent="0.25">
      <c r="A321" s="120" t="s">
        <v>423</v>
      </c>
      <c r="B321" s="137" t="s">
        <v>424</v>
      </c>
      <c r="C321" s="137"/>
      <c r="H321" s="117"/>
    </row>
    <row r="322" spans="1:8" outlineLevel="1" x14ac:dyDescent="0.25">
      <c r="A322" s="120" t="s">
        <v>425</v>
      </c>
      <c r="B322" s="137" t="s">
        <v>426</v>
      </c>
      <c r="C322" s="137"/>
      <c r="H322" s="117"/>
    </row>
    <row r="323" spans="1:8" outlineLevel="1" x14ac:dyDescent="0.25">
      <c r="A323" s="120" t="s">
        <v>427</v>
      </c>
      <c r="B323" s="137" t="s">
        <v>428</v>
      </c>
      <c r="C323" s="137"/>
      <c r="H323" s="117"/>
    </row>
    <row r="324" spans="1:8" outlineLevel="1" x14ac:dyDescent="0.25">
      <c r="A324" s="120" t="s">
        <v>429</v>
      </c>
      <c r="B324" s="137" t="s">
        <v>430</v>
      </c>
      <c r="H324" s="117"/>
    </row>
    <row r="325" spans="1:8" outlineLevel="1" x14ac:dyDescent="0.25">
      <c r="A325" s="120" t="s">
        <v>431</v>
      </c>
      <c r="B325" s="137" t="s">
        <v>432</v>
      </c>
      <c r="H325" s="117"/>
    </row>
    <row r="326" spans="1:8" outlineLevel="1" x14ac:dyDescent="0.25">
      <c r="A326" s="120" t="s">
        <v>433</v>
      </c>
      <c r="B326" s="137" t="s">
        <v>434</v>
      </c>
      <c r="H326" s="117"/>
    </row>
    <row r="327" spans="1:8" outlineLevel="1" x14ac:dyDescent="0.25">
      <c r="A327" s="120" t="s">
        <v>435</v>
      </c>
      <c r="B327" s="137" t="s">
        <v>436</v>
      </c>
      <c r="H327" s="117"/>
    </row>
    <row r="328" spans="1:8" outlineLevel="1" x14ac:dyDescent="0.25">
      <c r="A328" s="120" t="s">
        <v>437</v>
      </c>
      <c r="B328" s="137" t="s">
        <v>438</v>
      </c>
      <c r="H328" s="117"/>
    </row>
    <row r="329" spans="1:8" outlineLevel="1" x14ac:dyDescent="0.25">
      <c r="A329" s="120" t="s">
        <v>439</v>
      </c>
      <c r="B329" s="137" t="s">
        <v>440</v>
      </c>
      <c r="H329" s="117"/>
    </row>
    <row r="330" spans="1:8" outlineLevel="1" x14ac:dyDescent="0.25">
      <c r="A330" s="120" t="s">
        <v>441</v>
      </c>
      <c r="B330" s="155" t="s">
        <v>442</v>
      </c>
      <c r="H330" s="117"/>
    </row>
    <row r="331" spans="1:8" outlineLevel="1" x14ac:dyDescent="0.25">
      <c r="A331" s="120" t="s">
        <v>443</v>
      </c>
      <c r="B331" s="155" t="s">
        <v>442</v>
      </c>
      <c r="H331" s="117"/>
    </row>
    <row r="332" spans="1:8" outlineLevel="1" x14ac:dyDescent="0.25">
      <c r="A332" s="120" t="s">
        <v>444</v>
      </c>
      <c r="B332" s="155" t="s">
        <v>442</v>
      </c>
      <c r="H332" s="117"/>
    </row>
    <row r="333" spans="1:8" outlineLevel="1" x14ac:dyDescent="0.25">
      <c r="A333" s="120" t="s">
        <v>445</v>
      </c>
      <c r="B333" s="155" t="s">
        <v>442</v>
      </c>
      <c r="H333" s="117"/>
    </row>
    <row r="334" spans="1:8" outlineLevel="1" x14ac:dyDescent="0.25">
      <c r="A334" s="120" t="s">
        <v>446</v>
      </c>
      <c r="B334" s="155" t="s">
        <v>442</v>
      </c>
      <c r="H334" s="117"/>
    </row>
    <row r="335" spans="1:8" outlineLevel="1" x14ac:dyDescent="0.25">
      <c r="A335" s="120" t="s">
        <v>447</v>
      </c>
      <c r="B335" s="155" t="s">
        <v>442</v>
      </c>
      <c r="H335" s="117"/>
    </row>
    <row r="336" spans="1:8" outlineLevel="1" x14ac:dyDescent="0.25">
      <c r="A336" s="120" t="s">
        <v>448</v>
      </c>
      <c r="B336" s="155" t="s">
        <v>442</v>
      </c>
      <c r="H336" s="117"/>
    </row>
    <row r="337" spans="1:8" outlineLevel="1" x14ac:dyDescent="0.25">
      <c r="A337" s="120" t="s">
        <v>449</v>
      </c>
      <c r="B337" s="155" t="s">
        <v>442</v>
      </c>
      <c r="H337" s="117"/>
    </row>
    <row r="338" spans="1:8" outlineLevel="1" x14ac:dyDescent="0.25">
      <c r="A338" s="120" t="s">
        <v>450</v>
      </c>
      <c r="B338" s="155" t="s">
        <v>442</v>
      </c>
      <c r="H338" s="117"/>
    </row>
    <row r="339" spans="1:8" outlineLevel="1" x14ac:dyDescent="0.25">
      <c r="A339" s="120" t="s">
        <v>451</v>
      </c>
      <c r="B339" s="155" t="s">
        <v>442</v>
      </c>
      <c r="H339" s="117"/>
    </row>
    <row r="340" spans="1:8" outlineLevel="1" x14ac:dyDescent="0.25">
      <c r="A340" s="120" t="s">
        <v>452</v>
      </c>
      <c r="B340" s="155" t="s">
        <v>442</v>
      </c>
      <c r="H340" s="117"/>
    </row>
    <row r="341" spans="1:8" outlineLevel="1" x14ac:dyDescent="0.25">
      <c r="A341" s="120" t="s">
        <v>453</v>
      </c>
      <c r="B341" s="155" t="s">
        <v>442</v>
      </c>
      <c r="H341" s="117"/>
    </row>
    <row r="342" spans="1:8" outlineLevel="1" x14ac:dyDescent="0.25">
      <c r="A342" s="120" t="s">
        <v>454</v>
      </c>
      <c r="B342" s="155" t="s">
        <v>442</v>
      </c>
      <c r="H342" s="117"/>
    </row>
    <row r="343" spans="1:8" outlineLevel="1" x14ac:dyDescent="0.25">
      <c r="A343" s="120" t="s">
        <v>455</v>
      </c>
      <c r="B343" s="155" t="s">
        <v>442</v>
      </c>
      <c r="H343" s="117"/>
    </row>
    <row r="344" spans="1:8" outlineLevel="1" x14ac:dyDescent="0.25">
      <c r="A344" s="120" t="s">
        <v>456</v>
      </c>
      <c r="B344" s="155" t="s">
        <v>442</v>
      </c>
      <c r="H344" s="117"/>
    </row>
    <row r="345" spans="1:8" outlineLevel="1" x14ac:dyDescent="0.25">
      <c r="A345" s="120" t="s">
        <v>457</v>
      </c>
      <c r="B345" s="155" t="s">
        <v>442</v>
      </c>
      <c r="H345" s="117"/>
    </row>
    <row r="346" spans="1:8" outlineLevel="1" x14ac:dyDescent="0.25">
      <c r="A346" s="120" t="s">
        <v>458</v>
      </c>
      <c r="B346" s="155" t="s">
        <v>442</v>
      </c>
      <c r="H346" s="117"/>
    </row>
    <row r="347" spans="1:8" outlineLevel="1" x14ac:dyDescent="0.25">
      <c r="A347" s="120" t="s">
        <v>459</v>
      </c>
      <c r="B347" s="155" t="s">
        <v>442</v>
      </c>
      <c r="H347" s="117"/>
    </row>
    <row r="348" spans="1:8" outlineLevel="1" x14ac:dyDescent="0.25">
      <c r="A348" s="120" t="s">
        <v>460</v>
      </c>
      <c r="B348" s="155" t="s">
        <v>442</v>
      </c>
      <c r="H348" s="117"/>
    </row>
    <row r="349" spans="1:8" outlineLevel="1" x14ac:dyDescent="0.25">
      <c r="A349" s="120" t="s">
        <v>461</v>
      </c>
      <c r="B349" s="155" t="s">
        <v>442</v>
      </c>
      <c r="H349" s="117"/>
    </row>
    <row r="350" spans="1:8" outlineLevel="1" x14ac:dyDescent="0.25">
      <c r="A350" s="120" t="s">
        <v>462</v>
      </c>
      <c r="B350" s="155" t="s">
        <v>442</v>
      </c>
      <c r="H350" s="117"/>
    </row>
    <row r="351" spans="1:8" outlineLevel="1" x14ac:dyDescent="0.25">
      <c r="A351" s="120" t="s">
        <v>463</v>
      </c>
      <c r="B351" s="155" t="s">
        <v>442</v>
      </c>
      <c r="H351" s="117"/>
    </row>
    <row r="352" spans="1:8" outlineLevel="1" x14ac:dyDescent="0.25">
      <c r="A352" s="120" t="s">
        <v>464</v>
      </c>
      <c r="B352" s="155" t="s">
        <v>442</v>
      </c>
      <c r="H352" s="117"/>
    </row>
    <row r="353" spans="1:8" outlineLevel="1" x14ac:dyDescent="0.25">
      <c r="A353" s="120" t="s">
        <v>465</v>
      </c>
      <c r="B353" s="155" t="s">
        <v>442</v>
      </c>
      <c r="H353" s="117"/>
    </row>
    <row r="354" spans="1:8" outlineLevel="1" x14ac:dyDescent="0.25">
      <c r="A354" s="120" t="s">
        <v>466</v>
      </c>
      <c r="B354" s="155" t="s">
        <v>442</v>
      </c>
      <c r="H354" s="117"/>
    </row>
    <row r="355" spans="1:8" outlineLevel="1" x14ac:dyDescent="0.25">
      <c r="A355" s="120" t="s">
        <v>467</v>
      </c>
      <c r="B355" s="155" t="s">
        <v>442</v>
      </c>
      <c r="H355" s="117"/>
    </row>
    <row r="356" spans="1:8" outlineLevel="1" x14ac:dyDescent="0.25">
      <c r="A356" s="120" t="s">
        <v>468</v>
      </c>
      <c r="B356" s="155" t="s">
        <v>442</v>
      </c>
      <c r="H356" s="117"/>
    </row>
    <row r="357" spans="1:8" outlineLevel="1" x14ac:dyDescent="0.25">
      <c r="A357" s="120" t="s">
        <v>469</v>
      </c>
      <c r="B357" s="155" t="s">
        <v>442</v>
      </c>
      <c r="H357" s="117"/>
    </row>
    <row r="358" spans="1:8" outlineLevel="1" x14ac:dyDescent="0.25">
      <c r="A358" s="120" t="s">
        <v>470</v>
      </c>
      <c r="B358" s="155" t="s">
        <v>442</v>
      </c>
      <c r="H358" s="117"/>
    </row>
    <row r="359" spans="1:8" outlineLevel="1" x14ac:dyDescent="0.25">
      <c r="A359" s="120" t="s">
        <v>471</v>
      </c>
      <c r="B359" s="155" t="s">
        <v>442</v>
      </c>
      <c r="H359" s="117"/>
    </row>
    <row r="360" spans="1:8" outlineLevel="1" x14ac:dyDescent="0.25">
      <c r="A360" s="120" t="s">
        <v>472</v>
      </c>
      <c r="B360" s="155" t="s">
        <v>442</v>
      </c>
      <c r="H360" s="117"/>
    </row>
    <row r="361" spans="1:8" outlineLevel="1" x14ac:dyDescent="0.25">
      <c r="A361" s="120" t="s">
        <v>473</v>
      </c>
      <c r="B361" s="155" t="s">
        <v>442</v>
      </c>
      <c r="H361" s="117"/>
    </row>
    <row r="362" spans="1:8" outlineLevel="1" x14ac:dyDescent="0.25">
      <c r="A362" s="120" t="s">
        <v>474</v>
      </c>
      <c r="B362" s="155" t="s">
        <v>442</v>
      </c>
      <c r="H362" s="117"/>
    </row>
    <row r="363" spans="1:8" outlineLevel="1" x14ac:dyDescent="0.25">
      <c r="A363" s="120" t="s">
        <v>475</v>
      </c>
      <c r="B363" s="155" t="s">
        <v>442</v>
      </c>
      <c r="H363" s="117"/>
    </row>
    <row r="364" spans="1:8" outlineLevel="1" x14ac:dyDescent="0.25">
      <c r="A364" s="120" t="s">
        <v>476</v>
      </c>
      <c r="B364" s="155" t="s">
        <v>442</v>
      </c>
      <c r="H364" s="117"/>
    </row>
    <row r="365" spans="1:8" outlineLevel="1" x14ac:dyDescent="0.25">
      <c r="A365" s="120" t="s">
        <v>477</v>
      </c>
      <c r="B365" s="155" t="s">
        <v>442</v>
      </c>
      <c r="H365" s="117"/>
    </row>
    <row r="366" spans="1:8" x14ac:dyDescent="0.25">
      <c r="H366" s="117"/>
    </row>
    <row r="367" spans="1:8" x14ac:dyDescent="0.25">
      <c r="H367" s="117"/>
    </row>
    <row r="368" spans="1:8" x14ac:dyDescent="0.25">
      <c r="H368" s="117"/>
    </row>
    <row r="369" spans="8:8" x14ac:dyDescent="0.25">
      <c r="H369" s="117"/>
    </row>
    <row r="370" spans="8:8" x14ac:dyDescent="0.25">
      <c r="H370" s="117"/>
    </row>
    <row r="371" spans="8:8" x14ac:dyDescent="0.25">
      <c r="H371" s="117"/>
    </row>
    <row r="372" spans="8:8" x14ac:dyDescent="0.25">
      <c r="H372" s="117"/>
    </row>
    <row r="373" spans="8:8" x14ac:dyDescent="0.25">
      <c r="H373" s="117"/>
    </row>
    <row r="374" spans="8:8" x14ac:dyDescent="0.25">
      <c r="H374" s="117"/>
    </row>
    <row r="375" spans="8:8" x14ac:dyDescent="0.25">
      <c r="H375" s="117"/>
    </row>
    <row r="376" spans="8:8" x14ac:dyDescent="0.25">
      <c r="H376" s="117"/>
    </row>
    <row r="377" spans="8:8" x14ac:dyDescent="0.25">
      <c r="H377" s="117"/>
    </row>
    <row r="378" spans="8:8" x14ac:dyDescent="0.25">
      <c r="H378" s="117"/>
    </row>
    <row r="379" spans="8:8" x14ac:dyDescent="0.25">
      <c r="H379" s="117"/>
    </row>
    <row r="380" spans="8:8" x14ac:dyDescent="0.25">
      <c r="H380" s="117"/>
    </row>
    <row r="381" spans="8:8" x14ac:dyDescent="0.25">
      <c r="H381" s="117"/>
    </row>
    <row r="382" spans="8:8" x14ac:dyDescent="0.25">
      <c r="H382" s="117"/>
    </row>
    <row r="383" spans="8:8" x14ac:dyDescent="0.25">
      <c r="H383" s="117"/>
    </row>
    <row r="384" spans="8:8" x14ac:dyDescent="0.25">
      <c r="H384" s="117"/>
    </row>
    <row r="385" spans="8:8" x14ac:dyDescent="0.25">
      <c r="H385" s="117"/>
    </row>
    <row r="386" spans="8:8" x14ac:dyDescent="0.25">
      <c r="H386" s="117"/>
    </row>
    <row r="387" spans="8:8" x14ac:dyDescent="0.25">
      <c r="H387" s="117"/>
    </row>
    <row r="388" spans="8:8" x14ac:dyDescent="0.25">
      <c r="H388" s="117"/>
    </row>
    <row r="389" spans="8:8" x14ac:dyDescent="0.25">
      <c r="H389" s="117"/>
    </row>
    <row r="390" spans="8:8" x14ac:dyDescent="0.25">
      <c r="H390" s="117"/>
    </row>
    <row r="391" spans="8:8" x14ac:dyDescent="0.25">
      <c r="H391" s="117"/>
    </row>
    <row r="392" spans="8:8" x14ac:dyDescent="0.25">
      <c r="H392" s="117"/>
    </row>
    <row r="393" spans="8:8" x14ac:dyDescent="0.25">
      <c r="H393" s="117"/>
    </row>
    <row r="394" spans="8:8" x14ac:dyDescent="0.25">
      <c r="H394" s="117"/>
    </row>
    <row r="395" spans="8:8" x14ac:dyDescent="0.25">
      <c r="H395" s="117"/>
    </row>
    <row r="396" spans="8:8" x14ac:dyDescent="0.25">
      <c r="H396" s="117"/>
    </row>
    <row r="397" spans="8:8" x14ac:dyDescent="0.25">
      <c r="H397" s="117"/>
    </row>
    <row r="398" spans="8:8" x14ac:dyDescent="0.25">
      <c r="H398" s="117"/>
    </row>
    <row r="399" spans="8:8" x14ac:dyDescent="0.25">
      <c r="H399" s="117"/>
    </row>
    <row r="400" spans="8:8" x14ac:dyDescent="0.25">
      <c r="H400" s="117"/>
    </row>
    <row r="401" spans="8:8" x14ac:dyDescent="0.25">
      <c r="H401" s="117"/>
    </row>
    <row r="402" spans="8:8" x14ac:dyDescent="0.25">
      <c r="H402" s="117"/>
    </row>
    <row r="403" spans="8:8" x14ac:dyDescent="0.25">
      <c r="H403" s="117"/>
    </row>
    <row r="404" spans="8:8" x14ac:dyDescent="0.25">
      <c r="H404" s="117"/>
    </row>
    <row r="405" spans="8:8" x14ac:dyDescent="0.25">
      <c r="H405" s="117"/>
    </row>
    <row r="406" spans="8:8" x14ac:dyDescent="0.25">
      <c r="H406" s="117"/>
    </row>
    <row r="407" spans="8:8" x14ac:dyDescent="0.25">
      <c r="H407" s="117"/>
    </row>
    <row r="408" spans="8:8" x14ac:dyDescent="0.25">
      <c r="H408" s="117"/>
    </row>
    <row r="409" spans="8:8" x14ac:dyDescent="0.25">
      <c r="H409" s="117"/>
    </row>
    <row r="410" spans="8:8" x14ac:dyDescent="0.25">
      <c r="H410" s="117"/>
    </row>
    <row r="411" spans="8:8" x14ac:dyDescent="0.25">
      <c r="H411" s="117"/>
    </row>
    <row r="412" spans="8:8" x14ac:dyDescent="0.25">
      <c r="H412" s="117"/>
    </row>
    <row r="413" spans="8:8" x14ac:dyDescent="0.25">
      <c r="H413" s="117"/>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75" zoomScaleNormal="75" workbookViewId="0">
      <selection activeCell="C260" sqref="C260:C261"/>
    </sheetView>
  </sheetViews>
  <sheetFormatPr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3" customWidth="1"/>
    <col min="8" max="16384" width="8.85546875" style="64"/>
  </cols>
  <sheetData>
    <row r="1" spans="1:7" ht="31.5" x14ac:dyDescent="0.25">
      <c r="A1" s="102" t="s">
        <v>478</v>
      </c>
      <c r="B1" s="102"/>
      <c r="C1" s="63"/>
      <c r="D1" s="63"/>
      <c r="E1" s="63"/>
      <c r="F1" s="105" t="s">
        <v>1133</v>
      </c>
    </row>
    <row r="2" spans="1:7" ht="15.75" thickBot="1" x14ac:dyDescent="0.3">
      <c r="A2" s="63"/>
      <c r="B2" s="63"/>
      <c r="C2" s="63"/>
      <c r="D2" s="63"/>
      <c r="E2" s="63"/>
      <c r="F2" s="63"/>
    </row>
    <row r="3" spans="1:7" ht="19.5" thickBot="1" x14ac:dyDescent="0.3">
      <c r="A3" s="65"/>
      <c r="B3" s="66" t="s">
        <v>23</v>
      </c>
      <c r="C3" s="110" t="s">
        <v>166</v>
      </c>
      <c r="D3" s="65"/>
      <c r="E3" s="65"/>
      <c r="F3" s="63"/>
      <c r="G3" s="65"/>
    </row>
    <row r="4" spans="1:7" ht="15.75" thickBot="1" x14ac:dyDescent="0.3"/>
    <row r="5" spans="1:7" ht="18.75" x14ac:dyDescent="0.25">
      <c r="A5" s="68"/>
      <c r="B5" s="69" t="s">
        <v>479</v>
      </c>
      <c r="C5" s="68"/>
      <c r="E5" s="70"/>
      <c r="F5" s="70"/>
    </row>
    <row r="6" spans="1:7" x14ac:dyDescent="0.25">
      <c r="B6" s="112" t="s">
        <v>480</v>
      </c>
    </row>
    <row r="7" spans="1:7" x14ac:dyDescent="0.25">
      <c r="B7" s="113" t="s">
        <v>481</v>
      </c>
    </row>
    <row r="8" spans="1:7" ht="15.75" thickBot="1" x14ac:dyDescent="0.3">
      <c r="B8" s="114" t="s">
        <v>482</v>
      </c>
    </row>
    <row r="9" spans="1:7" x14ac:dyDescent="0.25">
      <c r="B9" s="71"/>
    </row>
    <row r="10" spans="1:7" ht="37.5" x14ac:dyDescent="0.25">
      <c r="A10" s="72" t="s">
        <v>32</v>
      </c>
      <c r="B10" s="72" t="s">
        <v>480</v>
      </c>
      <c r="C10" s="73"/>
      <c r="D10" s="73"/>
      <c r="E10" s="73"/>
      <c r="F10" s="73"/>
      <c r="G10" s="74"/>
    </row>
    <row r="11" spans="1:7" ht="15" customHeight="1" x14ac:dyDescent="0.25">
      <c r="A11" s="75"/>
      <c r="B11" s="76" t="s">
        <v>483</v>
      </c>
      <c r="C11" s="75" t="s">
        <v>64</v>
      </c>
      <c r="D11" s="75"/>
      <c r="E11" s="75"/>
      <c r="F11" s="77" t="s">
        <v>484</v>
      </c>
      <c r="G11" s="77"/>
    </row>
    <row r="12" spans="1:7" ht="15.75" x14ac:dyDescent="0.25">
      <c r="A12" s="67" t="s">
        <v>485</v>
      </c>
      <c r="B12" s="67" t="s">
        <v>486</v>
      </c>
      <c r="C12" s="145">
        <v>9344.5900746200696</v>
      </c>
      <c r="F12" s="78">
        <f>IF($C$15=0,"",IF(C12="[for completion]","",C12/$C$15))</f>
        <v>1</v>
      </c>
    </row>
    <row r="13" spans="1:7" x14ac:dyDescent="0.25">
      <c r="A13" s="67" t="s">
        <v>487</v>
      </c>
      <c r="B13" s="67" t="s">
        <v>488</v>
      </c>
      <c r="C13" s="107">
        <v>0</v>
      </c>
      <c r="F13" s="78">
        <f>IF($C$15=0,"",IF(C13="[for completion]","",C13/$C$15))</f>
        <v>0</v>
      </c>
    </row>
    <row r="14" spans="1:7" x14ac:dyDescent="0.25">
      <c r="A14" s="67" t="s">
        <v>489</v>
      </c>
      <c r="B14" s="67" t="s">
        <v>98</v>
      </c>
      <c r="C14" s="107">
        <v>0</v>
      </c>
      <c r="F14" s="78">
        <f>IF($C$15=0,"",IF(C14="[for completion]","",C14/$C$15))</f>
        <v>0</v>
      </c>
    </row>
    <row r="15" spans="1:7" x14ac:dyDescent="0.25">
      <c r="A15" s="67" t="s">
        <v>490</v>
      </c>
      <c r="B15" s="79" t="s">
        <v>100</v>
      </c>
      <c r="C15" s="107">
        <f>SUM(C12:C14)</f>
        <v>9344.5900746200696</v>
      </c>
      <c r="F15" s="80">
        <f>SUM(F12:F14)</f>
        <v>1</v>
      </c>
    </row>
    <row r="16" spans="1:7" outlineLevel="1" x14ac:dyDescent="0.25">
      <c r="A16" s="67" t="s">
        <v>491</v>
      </c>
      <c r="B16" s="81" t="s">
        <v>492</v>
      </c>
      <c r="F16" s="78">
        <f t="shared" ref="F16:F26" si="0">IF($C$15=0,"",IF(C16="[for completion]","",C16/$C$15))</f>
        <v>0</v>
      </c>
    </row>
    <row r="17" spans="1:7" outlineLevel="1" x14ac:dyDescent="0.25">
      <c r="A17" s="67" t="s">
        <v>493</v>
      </c>
      <c r="B17" s="81" t="s">
        <v>984</v>
      </c>
      <c r="F17" s="78">
        <f t="shared" si="0"/>
        <v>0</v>
      </c>
    </row>
    <row r="18" spans="1:7" outlineLevel="1" x14ac:dyDescent="0.25">
      <c r="A18" s="67" t="s">
        <v>494</v>
      </c>
      <c r="B18" s="81" t="s">
        <v>102</v>
      </c>
      <c r="F18" s="78">
        <f t="shared" si="0"/>
        <v>0</v>
      </c>
    </row>
    <row r="19" spans="1:7" outlineLevel="1" x14ac:dyDescent="0.25">
      <c r="A19" s="67" t="s">
        <v>495</v>
      </c>
      <c r="B19" s="81" t="s">
        <v>102</v>
      </c>
      <c r="F19" s="78">
        <f t="shared" si="0"/>
        <v>0</v>
      </c>
    </row>
    <row r="20" spans="1:7" outlineLevel="1" x14ac:dyDescent="0.25">
      <c r="A20" s="67" t="s">
        <v>496</v>
      </c>
      <c r="B20" s="81" t="s">
        <v>102</v>
      </c>
      <c r="F20" s="78">
        <f t="shared" si="0"/>
        <v>0</v>
      </c>
    </row>
    <row r="21" spans="1:7" outlineLevel="1" x14ac:dyDescent="0.25">
      <c r="A21" s="67" t="s">
        <v>497</v>
      </c>
      <c r="B21" s="81" t="s">
        <v>102</v>
      </c>
      <c r="F21" s="78">
        <f t="shared" si="0"/>
        <v>0</v>
      </c>
    </row>
    <row r="22" spans="1:7" outlineLevel="1" x14ac:dyDescent="0.25">
      <c r="A22" s="67" t="s">
        <v>498</v>
      </c>
      <c r="B22" s="81" t="s">
        <v>102</v>
      </c>
      <c r="F22" s="78">
        <f t="shared" si="0"/>
        <v>0</v>
      </c>
    </row>
    <row r="23" spans="1:7" outlineLevel="1" x14ac:dyDescent="0.25">
      <c r="A23" s="67" t="s">
        <v>499</v>
      </c>
      <c r="B23" s="81" t="s">
        <v>102</v>
      </c>
      <c r="F23" s="78">
        <f t="shared" si="0"/>
        <v>0</v>
      </c>
    </row>
    <row r="24" spans="1:7" outlineLevel="1" x14ac:dyDescent="0.25">
      <c r="A24" s="67" t="s">
        <v>500</v>
      </c>
      <c r="B24" s="81" t="s">
        <v>102</v>
      </c>
      <c r="F24" s="78">
        <f t="shared" si="0"/>
        <v>0</v>
      </c>
    </row>
    <row r="25" spans="1:7" outlineLevel="1" x14ac:dyDescent="0.25">
      <c r="A25" s="67" t="s">
        <v>501</v>
      </c>
      <c r="B25" s="81" t="s">
        <v>102</v>
      </c>
      <c r="F25" s="78">
        <f t="shared" si="0"/>
        <v>0</v>
      </c>
    </row>
    <row r="26" spans="1:7" outlineLevel="1" x14ac:dyDescent="0.25">
      <c r="A26" s="67" t="s">
        <v>502</v>
      </c>
      <c r="B26" s="81" t="s">
        <v>102</v>
      </c>
      <c r="C26" s="64"/>
      <c r="D26" s="64"/>
      <c r="E26" s="64"/>
      <c r="F26" s="78">
        <f t="shared" si="0"/>
        <v>0</v>
      </c>
    </row>
    <row r="27" spans="1:7" ht="15" customHeight="1" x14ac:dyDescent="0.25">
      <c r="A27" s="75"/>
      <c r="B27" s="76" t="s">
        <v>503</v>
      </c>
      <c r="C27" s="75" t="s">
        <v>504</v>
      </c>
      <c r="D27" s="75" t="s">
        <v>505</v>
      </c>
      <c r="E27" s="82"/>
      <c r="F27" s="75" t="s">
        <v>506</v>
      </c>
      <c r="G27" s="77"/>
    </row>
    <row r="28" spans="1:7" x14ac:dyDescent="0.25">
      <c r="A28" s="67" t="s">
        <v>507</v>
      </c>
      <c r="B28" s="67" t="s">
        <v>508</v>
      </c>
      <c r="C28" s="314">
        <v>170252</v>
      </c>
      <c r="D28" s="67">
        <v>0</v>
      </c>
      <c r="F28" s="314">
        <f>+SUM(C28:D28)</f>
        <v>170252</v>
      </c>
    </row>
    <row r="29" spans="1:7" outlineLevel="1" x14ac:dyDescent="0.25">
      <c r="A29" s="67" t="s">
        <v>509</v>
      </c>
      <c r="B29" s="83" t="s">
        <v>510</v>
      </c>
    </row>
    <row r="30" spans="1:7" outlineLevel="1" x14ac:dyDescent="0.25">
      <c r="A30" s="67" t="s">
        <v>511</v>
      </c>
      <c r="B30" s="83" t="s">
        <v>512</v>
      </c>
    </row>
    <row r="31" spans="1:7" outlineLevel="1" x14ac:dyDescent="0.25">
      <c r="A31" s="67" t="s">
        <v>513</v>
      </c>
      <c r="B31" s="83"/>
    </row>
    <row r="32" spans="1:7" outlineLevel="1" x14ac:dyDescent="0.25">
      <c r="A32" s="67" t="s">
        <v>514</v>
      </c>
      <c r="B32" s="83"/>
    </row>
    <row r="33" spans="1:7" outlineLevel="1" x14ac:dyDescent="0.25">
      <c r="A33" s="67" t="s">
        <v>515</v>
      </c>
      <c r="B33" s="83"/>
    </row>
    <row r="34" spans="1:7" outlineLevel="1" x14ac:dyDescent="0.25">
      <c r="A34" s="67" t="s">
        <v>516</v>
      </c>
      <c r="B34" s="83"/>
    </row>
    <row r="35" spans="1:7" ht="15" customHeight="1" x14ac:dyDescent="0.25">
      <c r="A35" s="75"/>
      <c r="B35" s="76" t="s">
        <v>517</v>
      </c>
      <c r="C35" s="75" t="s">
        <v>518</v>
      </c>
      <c r="D35" s="75" t="s">
        <v>519</v>
      </c>
      <c r="E35" s="82"/>
      <c r="F35" s="77" t="s">
        <v>484</v>
      </c>
      <c r="G35" s="77"/>
    </row>
    <row r="36" spans="1:7" x14ac:dyDescent="0.25">
      <c r="A36" s="67" t="s">
        <v>520</v>
      </c>
      <c r="B36" s="67" t="s">
        <v>521</v>
      </c>
      <c r="C36" s="108">
        <v>1.7748404057921518E-3</v>
      </c>
      <c r="D36" s="98">
        <v>0</v>
      </c>
      <c r="F36" s="108">
        <f>+C36</f>
        <v>1.7748404057921518E-3</v>
      </c>
    </row>
    <row r="37" spans="1:7" outlineLevel="1" x14ac:dyDescent="0.25">
      <c r="A37" s="67" t="s">
        <v>522</v>
      </c>
      <c r="C37" s="98"/>
      <c r="D37" s="98"/>
      <c r="F37" s="98"/>
    </row>
    <row r="38" spans="1:7" outlineLevel="1" x14ac:dyDescent="0.25">
      <c r="A38" s="67" t="s">
        <v>523</v>
      </c>
      <c r="C38" s="98"/>
      <c r="D38" s="98"/>
      <c r="F38" s="98"/>
    </row>
    <row r="39" spans="1:7" outlineLevel="1" x14ac:dyDescent="0.25">
      <c r="A39" s="67" t="s">
        <v>524</v>
      </c>
      <c r="C39" s="98"/>
      <c r="D39" s="98"/>
      <c r="F39" s="98"/>
    </row>
    <row r="40" spans="1:7" outlineLevel="1" x14ac:dyDescent="0.25">
      <c r="A40" s="67" t="s">
        <v>525</v>
      </c>
      <c r="C40" s="98"/>
      <c r="D40" s="98"/>
      <c r="F40" s="98"/>
    </row>
    <row r="41" spans="1:7" outlineLevel="1" x14ac:dyDescent="0.25">
      <c r="A41" s="67" t="s">
        <v>526</v>
      </c>
      <c r="C41" s="98"/>
      <c r="D41" s="98"/>
      <c r="F41" s="98"/>
    </row>
    <row r="42" spans="1:7" outlineLevel="1" x14ac:dyDescent="0.25">
      <c r="A42" s="67" t="s">
        <v>527</v>
      </c>
      <c r="C42" s="98"/>
      <c r="D42" s="98"/>
      <c r="F42" s="98"/>
    </row>
    <row r="43" spans="1:7" ht="15" customHeight="1" x14ac:dyDescent="0.25">
      <c r="A43" s="75"/>
      <c r="B43" s="76" t="s">
        <v>528</v>
      </c>
      <c r="C43" s="75" t="s">
        <v>518</v>
      </c>
      <c r="D43" s="75" t="s">
        <v>519</v>
      </c>
      <c r="E43" s="82"/>
      <c r="F43" s="77" t="s">
        <v>484</v>
      </c>
      <c r="G43" s="77"/>
    </row>
    <row r="44" spans="1:7" x14ac:dyDescent="0.25">
      <c r="A44" s="67" t="s">
        <v>529</v>
      </c>
      <c r="B44" s="84" t="s">
        <v>530</v>
      </c>
      <c r="C44" s="97">
        <f>SUM(C45:C72)</f>
        <v>1</v>
      </c>
      <c r="D44" s="97">
        <f>SUM(D45:D72)</f>
        <v>0</v>
      </c>
      <c r="E44" s="98"/>
      <c r="F44" s="97">
        <f>SUM(F45:F72)</f>
        <v>1</v>
      </c>
      <c r="G44" s="67"/>
    </row>
    <row r="45" spans="1:7" x14ac:dyDescent="0.25">
      <c r="A45" s="67" t="s">
        <v>531</v>
      </c>
      <c r="B45" s="67" t="s">
        <v>532</v>
      </c>
      <c r="C45" s="108">
        <v>0</v>
      </c>
      <c r="D45" s="108">
        <v>0</v>
      </c>
      <c r="E45" s="98"/>
      <c r="F45" s="108">
        <v>0</v>
      </c>
      <c r="G45" s="67"/>
    </row>
    <row r="46" spans="1:7" x14ac:dyDescent="0.25">
      <c r="A46" s="67" t="s">
        <v>533</v>
      </c>
      <c r="B46" s="67" t="s">
        <v>534</v>
      </c>
      <c r="C46" s="108">
        <v>0</v>
      </c>
      <c r="D46" s="108">
        <v>0</v>
      </c>
      <c r="E46" s="98"/>
      <c r="F46" s="108">
        <v>0</v>
      </c>
      <c r="G46" s="67"/>
    </row>
    <row r="47" spans="1:7" x14ac:dyDescent="0.25">
      <c r="A47" s="67" t="s">
        <v>535</v>
      </c>
      <c r="B47" s="67" t="s">
        <v>536</v>
      </c>
      <c r="C47" s="108">
        <v>0</v>
      </c>
      <c r="D47" s="108">
        <v>0</v>
      </c>
      <c r="E47" s="98"/>
      <c r="F47" s="108">
        <v>0</v>
      </c>
      <c r="G47" s="67"/>
    </row>
    <row r="48" spans="1:7" x14ac:dyDescent="0.25">
      <c r="A48" s="67" t="s">
        <v>537</v>
      </c>
      <c r="B48" s="67" t="s">
        <v>538</v>
      </c>
      <c r="C48" s="108">
        <v>0</v>
      </c>
      <c r="D48" s="108">
        <v>0</v>
      </c>
      <c r="E48" s="98"/>
      <c r="F48" s="108">
        <v>0</v>
      </c>
      <c r="G48" s="67"/>
    </row>
    <row r="49" spans="1:7" x14ac:dyDescent="0.25">
      <c r="A49" s="67" t="s">
        <v>539</v>
      </c>
      <c r="B49" s="67" t="s">
        <v>540</v>
      </c>
      <c r="C49" s="108">
        <v>0</v>
      </c>
      <c r="D49" s="108">
        <v>0</v>
      </c>
      <c r="E49" s="98"/>
      <c r="F49" s="108">
        <v>0</v>
      </c>
      <c r="G49" s="67"/>
    </row>
    <row r="50" spans="1:7" x14ac:dyDescent="0.25">
      <c r="A50" s="67" t="s">
        <v>541</v>
      </c>
      <c r="B50" s="67" t="s">
        <v>542</v>
      </c>
      <c r="C50" s="108">
        <v>0</v>
      </c>
      <c r="D50" s="108">
        <v>0</v>
      </c>
      <c r="E50" s="98"/>
      <c r="F50" s="108">
        <v>0</v>
      </c>
      <c r="G50" s="67"/>
    </row>
    <row r="51" spans="1:7" x14ac:dyDescent="0.25">
      <c r="A51" s="67" t="s">
        <v>543</v>
      </c>
      <c r="B51" s="67" t="s">
        <v>544</v>
      </c>
      <c r="C51" s="108">
        <v>0</v>
      </c>
      <c r="D51" s="108">
        <v>0</v>
      </c>
      <c r="E51" s="98"/>
      <c r="F51" s="108">
        <v>0</v>
      </c>
      <c r="G51" s="67"/>
    </row>
    <row r="52" spans="1:7" x14ac:dyDescent="0.25">
      <c r="A52" s="67" t="s">
        <v>545</v>
      </c>
      <c r="B52" s="67" t="s">
        <v>546</v>
      </c>
      <c r="C52" s="108">
        <v>0</v>
      </c>
      <c r="D52" s="108">
        <v>0</v>
      </c>
      <c r="E52" s="98"/>
      <c r="F52" s="108">
        <v>0</v>
      </c>
      <c r="G52" s="67"/>
    </row>
    <row r="53" spans="1:7" x14ac:dyDescent="0.25">
      <c r="A53" s="67" t="s">
        <v>547</v>
      </c>
      <c r="B53" s="67" t="s">
        <v>548</v>
      </c>
      <c r="C53" s="108">
        <v>0</v>
      </c>
      <c r="D53" s="108">
        <v>0</v>
      </c>
      <c r="E53" s="98"/>
      <c r="F53" s="108">
        <v>0</v>
      </c>
      <c r="G53" s="67"/>
    </row>
    <row r="54" spans="1:7" x14ac:dyDescent="0.25">
      <c r="A54" s="67" t="s">
        <v>549</v>
      </c>
      <c r="B54" s="67" t="s">
        <v>550</v>
      </c>
      <c r="C54" s="108">
        <v>0</v>
      </c>
      <c r="D54" s="108">
        <v>0</v>
      </c>
      <c r="E54" s="98"/>
      <c r="F54" s="108">
        <v>0</v>
      </c>
      <c r="G54" s="67"/>
    </row>
    <row r="55" spans="1:7" x14ac:dyDescent="0.25">
      <c r="A55" s="67" t="s">
        <v>551</v>
      </c>
      <c r="B55" s="67" t="s">
        <v>552</v>
      </c>
      <c r="C55" s="108">
        <v>0</v>
      </c>
      <c r="D55" s="108">
        <v>0</v>
      </c>
      <c r="E55" s="98"/>
      <c r="F55" s="108">
        <v>0</v>
      </c>
      <c r="G55" s="67"/>
    </row>
    <row r="56" spans="1:7" x14ac:dyDescent="0.25">
      <c r="A56" s="67" t="s">
        <v>553</v>
      </c>
      <c r="B56" s="67" t="s">
        <v>554</v>
      </c>
      <c r="C56" s="108">
        <v>0</v>
      </c>
      <c r="D56" s="108">
        <v>0</v>
      </c>
      <c r="E56" s="98"/>
      <c r="F56" s="108">
        <v>0</v>
      </c>
      <c r="G56" s="67"/>
    </row>
    <row r="57" spans="1:7" x14ac:dyDescent="0.25">
      <c r="A57" s="67" t="s">
        <v>555</v>
      </c>
      <c r="B57" s="67" t="s">
        <v>556</v>
      </c>
      <c r="C57" s="108">
        <v>0</v>
      </c>
      <c r="D57" s="108">
        <v>0</v>
      </c>
      <c r="E57" s="98"/>
      <c r="F57" s="108">
        <v>0</v>
      </c>
      <c r="G57" s="67"/>
    </row>
    <row r="58" spans="1:7" x14ac:dyDescent="0.25">
      <c r="A58" s="67" t="s">
        <v>557</v>
      </c>
      <c r="B58" s="67" t="s">
        <v>558</v>
      </c>
      <c r="C58" s="108">
        <v>0</v>
      </c>
      <c r="D58" s="108">
        <v>0</v>
      </c>
      <c r="E58" s="98"/>
      <c r="F58" s="108">
        <v>0</v>
      </c>
      <c r="G58" s="67"/>
    </row>
    <row r="59" spans="1:7" x14ac:dyDescent="0.25">
      <c r="A59" s="67" t="s">
        <v>559</v>
      </c>
      <c r="B59" s="67" t="s">
        <v>560</v>
      </c>
      <c r="C59" s="108">
        <v>0</v>
      </c>
      <c r="D59" s="108">
        <v>0</v>
      </c>
      <c r="E59" s="98"/>
      <c r="F59" s="108">
        <v>0</v>
      </c>
      <c r="G59" s="67"/>
    </row>
    <row r="60" spans="1:7" x14ac:dyDescent="0.25">
      <c r="A60" s="67" t="s">
        <v>561</v>
      </c>
      <c r="B60" s="67" t="s">
        <v>3</v>
      </c>
      <c r="C60" s="108">
        <v>0</v>
      </c>
      <c r="D60" s="108">
        <v>0</v>
      </c>
      <c r="E60" s="98"/>
      <c r="F60" s="108">
        <v>0</v>
      </c>
      <c r="G60" s="67"/>
    </row>
    <row r="61" spans="1:7" x14ac:dyDescent="0.25">
      <c r="A61" s="67" t="s">
        <v>562</v>
      </c>
      <c r="B61" s="67" t="s">
        <v>563</v>
      </c>
      <c r="C61" s="108">
        <v>0</v>
      </c>
      <c r="D61" s="108">
        <v>0</v>
      </c>
      <c r="E61" s="98"/>
      <c r="F61" s="108">
        <v>0</v>
      </c>
      <c r="G61" s="67"/>
    </row>
    <row r="62" spans="1:7" x14ac:dyDescent="0.25">
      <c r="A62" s="67" t="s">
        <v>564</v>
      </c>
      <c r="B62" s="67" t="s">
        <v>565</v>
      </c>
      <c r="C62" s="108">
        <v>0</v>
      </c>
      <c r="D62" s="108">
        <v>0</v>
      </c>
      <c r="E62" s="98"/>
      <c r="F62" s="108">
        <v>0</v>
      </c>
      <c r="G62" s="67"/>
    </row>
    <row r="63" spans="1:7" x14ac:dyDescent="0.25">
      <c r="A63" s="67" t="s">
        <v>566</v>
      </c>
      <c r="B63" s="67" t="s">
        <v>567</v>
      </c>
      <c r="C63" s="108">
        <v>0</v>
      </c>
      <c r="D63" s="108">
        <v>0</v>
      </c>
      <c r="E63" s="98"/>
      <c r="F63" s="108">
        <v>0</v>
      </c>
      <c r="G63" s="67"/>
    </row>
    <row r="64" spans="1:7" x14ac:dyDescent="0.25">
      <c r="A64" s="67" t="s">
        <v>568</v>
      </c>
      <c r="B64" s="67" t="s">
        <v>569</v>
      </c>
      <c r="C64" s="108">
        <v>0</v>
      </c>
      <c r="D64" s="108">
        <v>0</v>
      </c>
      <c r="E64" s="98"/>
      <c r="F64" s="108">
        <v>0</v>
      </c>
      <c r="G64" s="67"/>
    </row>
    <row r="65" spans="1:7" x14ac:dyDescent="0.25">
      <c r="A65" s="67" t="s">
        <v>570</v>
      </c>
      <c r="B65" s="67" t="s">
        <v>571</v>
      </c>
      <c r="C65" s="108">
        <v>0</v>
      </c>
      <c r="D65" s="108">
        <v>0</v>
      </c>
      <c r="E65" s="98"/>
      <c r="F65" s="108">
        <v>0</v>
      </c>
      <c r="G65" s="67"/>
    </row>
    <row r="66" spans="1:7" x14ac:dyDescent="0.25">
      <c r="A66" s="67" t="s">
        <v>572</v>
      </c>
      <c r="B66" s="67" t="s">
        <v>573</v>
      </c>
      <c r="C66" s="108">
        <v>1</v>
      </c>
      <c r="D66" s="108">
        <v>0</v>
      </c>
      <c r="E66" s="98"/>
      <c r="F66" s="108">
        <v>1</v>
      </c>
      <c r="G66" s="67"/>
    </row>
    <row r="67" spans="1:7" x14ac:dyDescent="0.25">
      <c r="A67" s="67" t="s">
        <v>574</v>
      </c>
      <c r="B67" s="67" t="s">
        <v>575</v>
      </c>
      <c r="C67" s="108">
        <v>0</v>
      </c>
      <c r="D67" s="108">
        <v>0</v>
      </c>
      <c r="E67" s="98"/>
      <c r="F67" s="108">
        <v>0</v>
      </c>
      <c r="G67" s="67"/>
    </row>
    <row r="68" spans="1:7" x14ac:dyDescent="0.25">
      <c r="A68" s="67" t="s">
        <v>576</v>
      </c>
      <c r="B68" s="67" t="s">
        <v>577</v>
      </c>
      <c r="C68" s="108">
        <v>0</v>
      </c>
      <c r="D68" s="108">
        <v>0</v>
      </c>
      <c r="E68" s="98"/>
      <c r="F68" s="108">
        <v>0</v>
      </c>
      <c r="G68" s="67"/>
    </row>
    <row r="69" spans="1:7" x14ac:dyDescent="0.25">
      <c r="A69" s="67" t="s">
        <v>578</v>
      </c>
      <c r="B69" s="67" t="s">
        <v>579</v>
      </c>
      <c r="C69" s="108">
        <v>0</v>
      </c>
      <c r="D69" s="108">
        <v>0</v>
      </c>
      <c r="E69" s="98"/>
      <c r="F69" s="108">
        <v>0</v>
      </c>
      <c r="G69" s="67"/>
    </row>
    <row r="70" spans="1:7" x14ac:dyDescent="0.25">
      <c r="A70" s="67" t="s">
        <v>580</v>
      </c>
      <c r="B70" s="67" t="s">
        <v>581</v>
      </c>
      <c r="C70" s="108">
        <v>0</v>
      </c>
      <c r="D70" s="108">
        <v>0</v>
      </c>
      <c r="E70" s="98"/>
      <c r="F70" s="108">
        <v>0</v>
      </c>
      <c r="G70" s="67"/>
    </row>
    <row r="71" spans="1:7" x14ac:dyDescent="0.25">
      <c r="A71" s="67" t="s">
        <v>582</v>
      </c>
      <c r="B71" s="67" t="s">
        <v>6</v>
      </c>
      <c r="C71" s="108">
        <v>0</v>
      </c>
      <c r="D71" s="108">
        <v>0</v>
      </c>
      <c r="E71" s="98"/>
      <c r="F71" s="108">
        <v>0</v>
      </c>
      <c r="G71" s="67"/>
    </row>
    <row r="72" spans="1:7" x14ac:dyDescent="0.25">
      <c r="A72" s="67" t="s">
        <v>583</v>
      </c>
      <c r="B72" s="67" t="s">
        <v>584</v>
      </c>
      <c r="C72" s="108">
        <v>0</v>
      </c>
      <c r="D72" s="108">
        <v>0</v>
      </c>
      <c r="E72" s="98"/>
      <c r="F72" s="108">
        <v>0</v>
      </c>
      <c r="G72" s="67"/>
    </row>
    <row r="73" spans="1:7" x14ac:dyDescent="0.25">
      <c r="A73" s="67" t="s">
        <v>585</v>
      </c>
      <c r="B73" s="84" t="s">
        <v>271</v>
      </c>
      <c r="C73" s="97">
        <f>SUM(C74:C76)</f>
        <v>0</v>
      </c>
      <c r="D73" s="97">
        <f>SUM(D74:D76)</f>
        <v>0</v>
      </c>
      <c r="E73" s="98"/>
      <c r="F73" s="97">
        <f>SUM(F74:F76)</f>
        <v>0</v>
      </c>
      <c r="G73" s="67"/>
    </row>
    <row r="74" spans="1:7" x14ac:dyDescent="0.25">
      <c r="A74" s="67" t="s">
        <v>586</v>
      </c>
      <c r="B74" s="67" t="s">
        <v>587</v>
      </c>
      <c r="C74" s="108">
        <v>0</v>
      </c>
      <c r="D74" s="108">
        <v>0</v>
      </c>
      <c r="E74" s="98"/>
      <c r="F74" s="108">
        <v>0</v>
      </c>
      <c r="G74" s="67"/>
    </row>
    <row r="75" spans="1:7" x14ac:dyDescent="0.25">
      <c r="A75" s="67" t="s">
        <v>588</v>
      </c>
      <c r="B75" s="67" t="s">
        <v>589</v>
      </c>
      <c r="C75" s="108">
        <v>0</v>
      </c>
      <c r="D75" s="108">
        <v>0</v>
      </c>
      <c r="E75" s="98"/>
      <c r="F75" s="108">
        <v>0</v>
      </c>
      <c r="G75" s="67"/>
    </row>
    <row r="76" spans="1:7" x14ac:dyDescent="0.25">
      <c r="A76" s="67" t="s">
        <v>1131</v>
      </c>
      <c r="B76" s="67" t="s">
        <v>2</v>
      </c>
      <c r="C76" s="108">
        <v>0</v>
      </c>
      <c r="D76" s="108">
        <v>0</v>
      </c>
      <c r="E76" s="98"/>
      <c r="F76" s="108">
        <v>0</v>
      </c>
      <c r="G76" s="67"/>
    </row>
    <row r="77" spans="1:7" x14ac:dyDescent="0.25">
      <c r="A77" s="67" t="s">
        <v>590</v>
      </c>
      <c r="B77" s="84" t="s">
        <v>98</v>
      </c>
      <c r="C77" s="97">
        <f>SUM(C78:C87)</f>
        <v>0</v>
      </c>
      <c r="D77" s="97">
        <f>SUM(D78:D87)</f>
        <v>0</v>
      </c>
      <c r="E77" s="98"/>
      <c r="F77" s="97">
        <f>SUM(F78:F87)</f>
        <v>0</v>
      </c>
      <c r="G77" s="67"/>
    </row>
    <row r="78" spans="1:7" x14ac:dyDescent="0.25">
      <c r="A78" s="67" t="s">
        <v>591</v>
      </c>
      <c r="B78" s="85" t="s">
        <v>273</v>
      </c>
      <c r="C78" s="108">
        <v>0</v>
      </c>
      <c r="D78" s="108">
        <v>0</v>
      </c>
      <c r="E78" s="98"/>
      <c r="F78" s="108">
        <v>0</v>
      </c>
      <c r="G78" s="67"/>
    </row>
    <row r="79" spans="1:7" x14ac:dyDescent="0.25">
      <c r="A79" s="67" t="s">
        <v>592</v>
      </c>
      <c r="B79" s="85" t="s">
        <v>275</v>
      </c>
      <c r="C79" s="108">
        <v>0</v>
      </c>
      <c r="D79" s="108">
        <v>0</v>
      </c>
      <c r="E79" s="98"/>
      <c r="F79" s="108">
        <v>0</v>
      </c>
      <c r="G79" s="67"/>
    </row>
    <row r="80" spans="1:7" x14ac:dyDescent="0.25">
      <c r="A80" s="67" t="s">
        <v>593</v>
      </c>
      <c r="B80" s="85" t="s">
        <v>277</v>
      </c>
      <c r="C80" s="108">
        <v>0</v>
      </c>
      <c r="D80" s="108">
        <v>0</v>
      </c>
      <c r="E80" s="98"/>
      <c r="F80" s="108">
        <v>0</v>
      </c>
      <c r="G80" s="67"/>
    </row>
    <row r="81" spans="1:7" x14ac:dyDescent="0.25">
      <c r="A81" s="67" t="s">
        <v>594</v>
      </c>
      <c r="B81" s="85" t="s">
        <v>12</v>
      </c>
      <c r="C81" s="108">
        <v>0</v>
      </c>
      <c r="D81" s="108">
        <v>0</v>
      </c>
      <c r="E81" s="98"/>
      <c r="F81" s="108">
        <v>0</v>
      </c>
      <c r="G81" s="67"/>
    </row>
    <row r="82" spans="1:7" x14ac:dyDescent="0.25">
      <c r="A82" s="67" t="s">
        <v>595</v>
      </c>
      <c r="B82" s="85" t="s">
        <v>280</v>
      </c>
      <c r="C82" s="108">
        <v>0</v>
      </c>
      <c r="D82" s="108">
        <v>0</v>
      </c>
      <c r="E82" s="98"/>
      <c r="F82" s="108">
        <v>0</v>
      </c>
      <c r="G82" s="67"/>
    </row>
    <row r="83" spans="1:7" x14ac:dyDescent="0.25">
      <c r="A83" s="67" t="s">
        <v>596</v>
      </c>
      <c r="B83" s="85" t="s">
        <v>282</v>
      </c>
      <c r="C83" s="108">
        <v>0</v>
      </c>
      <c r="D83" s="108">
        <v>0</v>
      </c>
      <c r="E83" s="98"/>
      <c r="F83" s="108">
        <v>0</v>
      </c>
      <c r="G83" s="67"/>
    </row>
    <row r="84" spans="1:7" x14ac:dyDescent="0.25">
      <c r="A84" s="67" t="s">
        <v>597</v>
      </c>
      <c r="B84" s="85" t="s">
        <v>284</v>
      </c>
      <c r="C84" s="108">
        <v>0</v>
      </c>
      <c r="D84" s="108">
        <v>0</v>
      </c>
      <c r="E84" s="98"/>
      <c r="F84" s="108">
        <v>0</v>
      </c>
      <c r="G84" s="67"/>
    </row>
    <row r="85" spans="1:7" x14ac:dyDescent="0.25">
      <c r="A85" s="67" t="s">
        <v>598</v>
      </c>
      <c r="B85" s="85" t="s">
        <v>286</v>
      </c>
      <c r="C85" s="108">
        <v>0</v>
      </c>
      <c r="D85" s="108">
        <v>0</v>
      </c>
      <c r="E85" s="98"/>
      <c r="F85" s="108">
        <v>0</v>
      </c>
      <c r="G85" s="67"/>
    </row>
    <row r="86" spans="1:7" x14ac:dyDescent="0.25">
      <c r="A86" s="67" t="s">
        <v>599</v>
      </c>
      <c r="B86" s="85" t="s">
        <v>288</v>
      </c>
      <c r="C86" s="108">
        <v>0</v>
      </c>
      <c r="D86" s="108">
        <v>0</v>
      </c>
      <c r="E86" s="98"/>
      <c r="F86" s="108">
        <v>0</v>
      </c>
      <c r="G86" s="67"/>
    </row>
    <row r="87" spans="1:7" x14ac:dyDescent="0.25">
      <c r="A87" s="67" t="s">
        <v>600</v>
      </c>
      <c r="B87" s="85" t="s">
        <v>98</v>
      </c>
      <c r="C87" s="108">
        <v>0</v>
      </c>
      <c r="D87" s="108">
        <v>0</v>
      </c>
      <c r="E87" s="98"/>
      <c r="F87" s="108">
        <v>0</v>
      </c>
      <c r="G87" s="67"/>
    </row>
    <row r="88" spans="1:7" outlineLevel="1" x14ac:dyDescent="0.25">
      <c r="A88" s="67" t="s">
        <v>601</v>
      </c>
      <c r="B88" s="81" t="s">
        <v>102</v>
      </c>
      <c r="C88" s="98"/>
      <c r="D88" s="98"/>
      <c r="E88" s="98"/>
      <c r="F88" s="98"/>
      <c r="G88" s="67"/>
    </row>
    <row r="89" spans="1:7" outlineLevel="1" x14ac:dyDescent="0.25">
      <c r="A89" s="67" t="s">
        <v>602</v>
      </c>
      <c r="B89" s="81" t="s">
        <v>102</v>
      </c>
      <c r="C89" s="98"/>
      <c r="D89" s="98"/>
      <c r="E89" s="98"/>
      <c r="F89" s="98"/>
      <c r="G89" s="67"/>
    </row>
    <row r="90" spans="1:7" outlineLevel="1" x14ac:dyDescent="0.25">
      <c r="A90" s="67" t="s">
        <v>603</v>
      </c>
      <c r="B90" s="81" t="s">
        <v>102</v>
      </c>
      <c r="C90" s="98"/>
      <c r="D90" s="98"/>
      <c r="E90" s="98"/>
      <c r="F90" s="98"/>
      <c r="G90" s="67"/>
    </row>
    <row r="91" spans="1:7" outlineLevel="1" x14ac:dyDescent="0.25">
      <c r="A91" s="67" t="s">
        <v>604</v>
      </c>
      <c r="B91" s="81" t="s">
        <v>102</v>
      </c>
      <c r="C91" s="98"/>
      <c r="D91" s="98"/>
      <c r="E91" s="98"/>
      <c r="F91" s="98"/>
      <c r="G91" s="67"/>
    </row>
    <row r="92" spans="1:7" outlineLevel="1" x14ac:dyDescent="0.25">
      <c r="A92" s="67" t="s">
        <v>605</v>
      </c>
      <c r="B92" s="81" t="s">
        <v>102</v>
      </c>
      <c r="C92" s="98"/>
      <c r="D92" s="98"/>
      <c r="E92" s="98"/>
      <c r="F92" s="98"/>
      <c r="G92" s="67"/>
    </row>
    <row r="93" spans="1:7" outlineLevel="1" x14ac:dyDescent="0.25">
      <c r="A93" s="67" t="s">
        <v>606</v>
      </c>
      <c r="B93" s="81" t="s">
        <v>102</v>
      </c>
      <c r="C93" s="98"/>
      <c r="D93" s="98"/>
      <c r="E93" s="98"/>
      <c r="F93" s="98"/>
      <c r="G93" s="67"/>
    </row>
    <row r="94" spans="1:7" outlineLevel="1" x14ac:dyDescent="0.25">
      <c r="A94" s="67" t="s">
        <v>607</v>
      </c>
      <c r="B94" s="81" t="s">
        <v>102</v>
      </c>
      <c r="C94" s="98"/>
      <c r="D94" s="98"/>
      <c r="E94" s="98"/>
      <c r="F94" s="98"/>
      <c r="G94" s="67"/>
    </row>
    <row r="95" spans="1:7" outlineLevel="1" x14ac:dyDescent="0.25">
      <c r="A95" s="67" t="s">
        <v>608</v>
      </c>
      <c r="B95" s="81" t="s">
        <v>102</v>
      </c>
      <c r="C95" s="98"/>
      <c r="D95" s="98"/>
      <c r="E95" s="98"/>
      <c r="F95" s="98"/>
      <c r="G95" s="67"/>
    </row>
    <row r="96" spans="1:7" outlineLevel="1" x14ac:dyDescent="0.25">
      <c r="A96" s="67" t="s">
        <v>609</v>
      </c>
      <c r="B96" s="81" t="s">
        <v>102</v>
      </c>
      <c r="C96" s="98"/>
      <c r="D96" s="98"/>
      <c r="E96" s="98"/>
      <c r="F96" s="98"/>
      <c r="G96" s="67"/>
    </row>
    <row r="97" spans="1:7" outlineLevel="1" x14ac:dyDescent="0.25">
      <c r="A97" s="67" t="s">
        <v>610</v>
      </c>
      <c r="B97" s="81" t="s">
        <v>102</v>
      </c>
      <c r="C97" s="98"/>
      <c r="D97" s="98"/>
      <c r="E97" s="98"/>
      <c r="F97" s="98"/>
      <c r="G97" s="67"/>
    </row>
    <row r="98" spans="1:7" ht="15" customHeight="1" x14ac:dyDescent="0.25">
      <c r="A98" s="75"/>
      <c r="B98" s="106" t="s">
        <v>1143</v>
      </c>
      <c r="C98" s="75" t="s">
        <v>518</v>
      </c>
      <c r="D98" s="75" t="s">
        <v>519</v>
      </c>
      <c r="E98" s="82"/>
      <c r="F98" s="77" t="s">
        <v>484</v>
      </c>
      <c r="G98" s="77"/>
    </row>
    <row r="99" spans="1:7" x14ac:dyDescent="0.25">
      <c r="A99" s="67" t="s">
        <v>611</v>
      </c>
      <c r="B99" s="85" t="s">
        <v>1155</v>
      </c>
      <c r="C99" s="108">
        <v>0.30705244077030303</v>
      </c>
      <c r="D99" s="98">
        <v>0</v>
      </c>
      <c r="E99" s="98"/>
      <c r="F99" s="108">
        <v>0.30705244077030303</v>
      </c>
      <c r="G99" s="67"/>
    </row>
    <row r="100" spans="1:7" x14ac:dyDescent="0.25">
      <c r="A100" s="67" t="s">
        <v>613</v>
      </c>
      <c r="B100" s="85" t="s">
        <v>1156</v>
      </c>
      <c r="C100" s="108">
        <v>0.17087642686508486</v>
      </c>
      <c r="D100" s="98">
        <v>0</v>
      </c>
      <c r="E100" s="98"/>
      <c r="F100" s="108">
        <v>0.17087642686508486</v>
      </c>
      <c r="G100" s="67"/>
    </row>
    <row r="101" spans="1:7" x14ac:dyDescent="0.25">
      <c r="A101" s="67" t="s">
        <v>614</v>
      </c>
      <c r="B101" s="85" t="s">
        <v>1424</v>
      </c>
      <c r="C101" s="108">
        <v>0.37934251339260877</v>
      </c>
      <c r="D101" s="98">
        <v>0</v>
      </c>
      <c r="E101" s="98"/>
      <c r="F101" s="108">
        <v>0.37934251339260877</v>
      </c>
      <c r="G101" s="67"/>
    </row>
    <row r="102" spans="1:7" x14ac:dyDescent="0.25">
      <c r="A102" s="67" t="s">
        <v>615</v>
      </c>
      <c r="B102" s="85" t="s">
        <v>1410</v>
      </c>
      <c r="C102" s="108">
        <v>4.9374455314323905E-2</v>
      </c>
      <c r="D102" s="98">
        <v>0</v>
      </c>
      <c r="E102" s="98"/>
      <c r="F102" s="108">
        <v>4.9374455314323905E-2</v>
      </c>
      <c r="G102" s="67"/>
    </row>
    <row r="103" spans="1:7" x14ac:dyDescent="0.25">
      <c r="A103" s="67" t="s">
        <v>616</v>
      </c>
      <c r="B103" s="85" t="s">
        <v>1157</v>
      </c>
      <c r="C103" s="108">
        <v>6.4291961834872915E-2</v>
      </c>
      <c r="D103" s="98">
        <v>0</v>
      </c>
      <c r="E103" s="98"/>
      <c r="F103" s="108">
        <v>6.4291961834872915E-2</v>
      </c>
      <c r="G103" s="67"/>
    </row>
    <row r="104" spans="1:7" x14ac:dyDescent="0.25">
      <c r="A104" s="67" t="s">
        <v>617</v>
      </c>
      <c r="B104" s="85" t="s">
        <v>1158</v>
      </c>
      <c r="C104" s="108">
        <v>1.9901536070062745E-2</v>
      </c>
      <c r="D104" s="98">
        <v>0</v>
      </c>
      <c r="E104" s="98"/>
      <c r="F104" s="108">
        <v>1.9901536070062745E-2</v>
      </c>
      <c r="G104" s="67"/>
    </row>
    <row r="105" spans="1:7" x14ac:dyDescent="0.25">
      <c r="A105" s="67" t="s">
        <v>618</v>
      </c>
      <c r="B105" s="85" t="s">
        <v>1159</v>
      </c>
      <c r="C105" s="108">
        <v>9.1606657527436887E-3</v>
      </c>
      <c r="D105" s="98">
        <v>0</v>
      </c>
      <c r="E105" s="98"/>
      <c r="F105" s="108">
        <v>9.1606657527436887E-3</v>
      </c>
      <c r="G105" s="67"/>
    </row>
    <row r="106" spans="1:7" x14ac:dyDescent="0.25">
      <c r="A106" s="67" t="s">
        <v>619</v>
      </c>
      <c r="B106" s="85" t="s">
        <v>612</v>
      </c>
      <c r="C106" s="98" t="s">
        <v>34</v>
      </c>
      <c r="D106" s="98" t="s">
        <v>34</v>
      </c>
      <c r="E106" s="98"/>
      <c r="F106" s="98" t="s">
        <v>34</v>
      </c>
      <c r="G106" s="67"/>
    </row>
    <row r="107" spans="1:7" x14ac:dyDescent="0.25">
      <c r="A107" s="67" t="s">
        <v>620</v>
      </c>
      <c r="B107" s="85" t="s">
        <v>612</v>
      </c>
      <c r="C107" s="98" t="s">
        <v>34</v>
      </c>
      <c r="D107" s="98" t="s">
        <v>34</v>
      </c>
      <c r="E107" s="98"/>
      <c r="F107" s="98" t="s">
        <v>34</v>
      </c>
      <c r="G107" s="67"/>
    </row>
    <row r="108" spans="1:7" x14ac:dyDescent="0.25">
      <c r="A108" s="67" t="s">
        <v>621</v>
      </c>
      <c r="B108" s="85" t="s">
        <v>612</v>
      </c>
      <c r="C108" s="98" t="s">
        <v>34</v>
      </c>
      <c r="D108" s="98" t="s">
        <v>34</v>
      </c>
      <c r="E108" s="98"/>
      <c r="F108" s="98" t="s">
        <v>34</v>
      </c>
      <c r="G108" s="67"/>
    </row>
    <row r="109" spans="1:7" x14ac:dyDescent="0.25">
      <c r="A109" s="67" t="s">
        <v>622</v>
      </c>
      <c r="B109" s="85" t="s">
        <v>612</v>
      </c>
      <c r="C109" s="98" t="s">
        <v>34</v>
      </c>
      <c r="D109" s="98" t="s">
        <v>34</v>
      </c>
      <c r="E109" s="98"/>
      <c r="F109" s="98" t="s">
        <v>34</v>
      </c>
      <c r="G109" s="67"/>
    </row>
    <row r="110" spans="1:7" x14ac:dyDescent="0.25">
      <c r="A110" s="67" t="s">
        <v>623</v>
      </c>
      <c r="B110" s="85" t="s">
        <v>612</v>
      </c>
      <c r="C110" s="98" t="s">
        <v>34</v>
      </c>
      <c r="D110" s="98" t="s">
        <v>34</v>
      </c>
      <c r="E110" s="98"/>
      <c r="F110" s="98" t="s">
        <v>34</v>
      </c>
      <c r="G110" s="67"/>
    </row>
    <row r="111" spans="1:7" x14ac:dyDescent="0.25">
      <c r="A111" s="67" t="s">
        <v>624</v>
      </c>
      <c r="B111" s="85" t="s">
        <v>612</v>
      </c>
      <c r="C111" s="98" t="s">
        <v>34</v>
      </c>
      <c r="D111" s="98" t="s">
        <v>34</v>
      </c>
      <c r="E111" s="98"/>
      <c r="F111" s="98" t="s">
        <v>34</v>
      </c>
      <c r="G111" s="67"/>
    </row>
    <row r="112" spans="1:7" x14ac:dyDescent="0.25">
      <c r="A112" s="67" t="s">
        <v>625</v>
      </c>
      <c r="B112" s="85" t="s">
        <v>612</v>
      </c>
      <c r="C112" s="98" t="s">
        <v>34</v>
      </c>
      <c r="D112" s="98" t="s">
        <v>34</v>
      </c>
      <c r="E112" s="98"/>
      <c r="F112" s="98" t="s">
        <v>34</v>
      </c>
      <c r="G112" s="67"/>
    </row>
    <row r="113" spans="1:7" x14ac:dyDescent="0.25">
      <c r="A113" s="67" t="s">
        <v>626</v>
      </c>
      <c r="B113" s="85" t="s">
        <v>612</v>
      </c>
      <c r="C113" s="98" t="s">
        <v>34</v>
      </c>
      <c r="D113" s="98" t="s">
        <v>34</v>
      </c>
      <c r="E113" s="98"/>
      <c r="F113" s="98" t="s">
        <v>34</v>
      </c>
      <c r="G113" s="67"/>
    </row>
    <row r="114" spans="1:7" x14ac:dyDescent="0.25">
      <c r="A114" s="67" t="s">
        <v>627</v>
      </c>
      <c r="B114" s="85" t="s">
        <v>612</v>
      </c>
      <c r="C114" s="98" t="s">
        <v>34</v>
      </c>
      <c r="D114" s="98" t="s">
        <v>34</v>
      </c>
      <c r="E114" s="98"/>
      <c r="F114" s="98" t="s">
        <v>34</v>
      </c>
      <c r="G114" s="67"/>
    </row>
    <row r="115" spans="1:7" x14ac:dyDescent="0.25">
      <c r="A115" s="67" t="s">
        <v>628</v>
      </c>
      <c r="B115" s="85" t="s">
        <v>612</v>
      </c>
      <c r="C115" s="98" t="s">
        <v>34</v>
      </c>
      <c r="D115" s="98" t="s">
        <v>34</v>
      </c>
      <c r="E115" s="98"/>
      <c r="F115" s="98" t="s">
        <v>34</v>
      </c>
      <c r="G115" s="67"/>
    </row>
    <row r="116" spans="1:7" x14ac:dyDescent="0.25">
      <c r="A116" s="67" t="s">
        <v>629</v>
      </c>
      <c r="B116" s="85" t="s">
        <v>612</v>
      </c>
      <c r="C116" s="98" t="s">
        <v>34</v>
      </c>
      <c r="D116" s="98" t="s">
        <v>34</v>
      </c>
      <c r="E116" s="98"/>
      <c r="F116" s="98" t="s">
        <v>34</v>
      </c>
      <c r="G116" s="67"/>
    </row>
    <row r="117" spans="1:7" x14ac:dyDescent="0.25">
      <c r="A117" s="67" t="s">
        <v>630</v>
      </c>
      <c r="B117" s="85" t="s">
        <v>612</v>
      </c>
      <c r="C117" s="98" t="s">
        <v>34</v>
      </c>
      <c r="D117" s="98" t="s">
        <v>34</v>
      </c>
      <c r="E117" s="98"/>
      <c r="F117" s="98" t="s">
        <v>34</v>
      </c>
      <c r="G117" s="67"/>
    </row>
    <row r="118" spans="1:7" x14ac:dyDescent="0.25">
      <c r="A118" s="67" t="s">
        <v>631</v>
      </c>
      <c r="B118" s="85" t="s">
        <v>612</v>
      </c>
      <c r="C118" s="98" t="s">
        <v>34</v>
      </c>
      <c r="D118" s="98" t="s">
        <v>34</v>
      </c>
      <c r="E118" s="98"/>
      <c r="F118" s="98" t="s">
        <v>34</v>
      </c>
      <c r="G118" s="67"/>
    </row>
    <row r="119" spans="1:7" x14ac:dyDescent="0.25">
      <c r="A119" s="67" t="s">
        <v>632</v>
      </c>
      <c r="B119" s="85" t="s">
        <v>612</v>
      </c>
      <c r="C119" s="98" t="s">
        <v>34</v>
      </c>
      <c r="D119" s="98" t="s">
        <v>34</v>
      </c>
      <c r="E119" s="98"/>
      <c r="F119" s="98" t="s">
        <v>34</v>
      </c>
      <c r="G119" s="67"/>
    </row>
    <row r="120" spans="1:7" x14ac:dyDescent="0.25">
      <c r="A120" s="67" t="s">
        <v>633</v>
      </c>
      <c r="B120" s="85" t="s">
        <v>612</v>
      </c>
      <c r="C120" s="98" t="s">
        <v>34</v>
      </c>
      <c r="D120" s="98" t="s">
        <v>34</v>
      </c>
      <c r="E120" s="98"/>
      <c r="F120" s="98" t="s">
        <v>34</v>
      </c>
      <c r="G120" s="67"/>
    </row>
    <row r="121" spans="1:7" x14ac:dyDescent="0.25">
      <c r="A121" s="67" t="s">
        <v>634</v>
      </c>
      <c r="B121" s="85" t="s">
        <v>612</v>
      </c>
      <c r="C121" s="98" t="s">
        <v>34</v>
      </c>
      <c r="D121" s="98" t="s">
        <v>34</v>
      </c>
      <c r="E121" s="98"/>
      <c r="F121" s="98" t="s">
        <v>34</v>
      </c>
      <c r="G121" s="67"/>
    </row>
    <row r="122" spans="1:7" x14ac:dyDescent="0.25">
      <c r="A122" s="67" t="s">
        <v>635</v>
      </c>
      <c r="B122" s="85" t="s">
        <v>612</v>
      </c>
      <c r="C122" s="98" t="s">
        <v>34</v>
      </c>
      <c r="D122" s="98" t="s">
        <v>34</v>
      </c>
      <c r="E122" s="98"/>
      <c r="F122" s="98" t="s">
        <v>34</v>
      </c>
      <c r="G122" s="67"/>
    </row>
    <row r="123" spans="1:7" x14ac:dyDescent="0.25">
      <c r="A123" s="67" t="s">
        <v>636</v>
      </c>
      <c r="B123" s="85" t="s">
        <v>612</v>
      </c>
      <c r="C123" s="98" t="s">
        <v>34</v>
      </c>
      <c r="D123" s="98" t="s">
        <v>34</v>
      </c>
      <c r="E123" s="98"/>
      <c r="F123" s="98" t="s">
        <v>34</v>
      </c>
      <c r="G123" s="67"/>
    </row>
    <row r="124" spans="1:7" x14ac:dyDescent="0.25">
      <c r="A124" s="67" t="s">
        <v>637</v>
      </c>
      <c r="B124" s="85" t="s">
        <v>612</v>
      </c>
      <c r="C124" s="98" t="s">
        <v>34</v>
      </c>
      <c r="D124" s="98" t="s">
        <v>34</v>
      </c>
      <c r="E124" s="98"/>
      <c r="F124" s="98" t="s">
        <v>34</v>
      </c>
      <c r="G124" s="67"/>
    </row>
    <row r="125" spans="1:7" x14ac:dyDescent="0.25">
      <c r="A125" s="67" t="s">
        <v>638</v>
      </c>
      <c r="B125" s="85" t="s">
        <v>612</v>
      </c>
      <c r="C125" s="98" t="s">
        <v>34</v>
      </c>
      <c r="D125" s="98" t="s">
        <v>34</v>
      </c>
      <c r="E125" s="98"/>
      <c r="F125" s="98" t="s">
        <v>34</v>
      </c>
      <c r="G125" s="67"/>
    </row>
    <row r="126" spans="1:7" x14ac:dyDescent="0.25">
      <c r="A126" s="67" t="s">
        <v>639</v>
      </c>
      <c r="B126" s="85" t="s">
        <v>612</v>
      </c>
      <c r="C126" s="98" t="s">
        <v>34</v>
      </c>
      <c r="D126" s="98" t="s">
        <v>34</v>
      </c>
      <c r="E126" s="98"/>
      <c r="F126" s="98" t="s">
        <v>34</v>
      </c>
      <c r="G126" s="67"/>
    </row>
    <row r="127" spans="1:7" x14ac:dyDescent="0.25">
      <c r="A127" s="67" t="s">
        <v>640</v>
      </c>
      <c r="B127" s="85" t="s">
        <v>612</v>
      </c>
      <c r="C127" s="98" t="s">
        <v>34</v>
      </c>
      <c r="D127" s="98" t="s">
        <v>34</v>
      </c>
      <c r="E127" s="98"/>
      <c r="F127" s="98" t="s">
        <v>34</v>
      </c>
      <c r="G127" s="67"/>
    </row>
    <row r="128" spans="1:7" x14ac:dyDescent="0.25">
      <c r="A128" s="67" t="s">
        <v>641</v>
      </c>
      <c r="B128" s="85" t="s">
        <v>612</v>
      </c>
      <c r="C128" s="98" t="s">
        <v>34</v>
      </c>
      <c r="D128" s="98" t="s">
        <v>34</v>
      </c>
      <c r="E128" s="98"/>
      <c r="F128" s="98" t="s">
        <v>34</v>
      </c>
      <c r="G128" s="67"/>
    </row>
    <row r="129" spans="1:7" x14ac:dyDescent="0.25">
      <c r="A129" s="67" t="s">
        <v>642</v>
      </c>
      <c r="B129" s="85" t="s">
        <v>612</v>
      </c>
      <c r="C129" s="98" t="s">
        <v>34</v>
      </c>
      <c r="D129" s="98" t="s">
        <v>34</v>
      </c>
      <c r="E129" s="98"/>
      <c r="F129" s="98" t="s">
        <v>34</v>
      </c>
      <c r="G129" s="67"/>
    </row>
    <row r="130" spans="1:7" x14ac:dyDescent="0.25">
      <c r="A130" s="67" t="s">
        <v>1105</v>
      </c>
      <c r="B130" s="85" t="s">
        <v>612</v>
      </c>
      <c r="C130" s="98" t="s">
        <v>34</v>
      </c>
      <c r="D130" s="98" t="s">
        <v>34</v>
      </c>
      <c r="E130" s="98"/>
      <c r="F130" s="98" t="s">
        <v>34</v>
      </c>
      <c r="G130" s="67"/>
    </row>
    <row r="131" spans="1:7" x14ac:dyDescent="0.25">
      <c r="A131" s="67" t="s">
        <v>1106</v>
      </c>
      <c r="B131" s="85" t="s">
        <v>612</v>
      </c>
      <c r="C131" s="98" t="s">
        <v>34</v>
      </c>
      <c r="D131" s="98" t="s">
        <v>34</v>
      </c>
      <c r="E131" s="98"/>
      <c r="F131" s="98" t="s">
        <v>34</v>
      </c>
      <c r="G131" s="67"/>
    </row>
    <row r="132" spans="1:7" x14ac:dyDescent="0.25">
      <c r="A132" s="67" t="s">
        <v>1107</v>
      </c>
      <c r="B132" s="85" t="s">
        <v>612</v>
      </c>
      <c r="C132" s="98" t="s">
        <v>34</v>
      </c>
      <c r="D132" s="98" t="s">
        <v>34</v>
      </c>
      <c r="E132" s="98"/>
      <c r="F132" s="98" t="s">
        <v>34</v>
      </c>
      <c r="G132" s="67"/>
    </row>
    <row r="133" spans="1:7" x14ac:dyDescent="0.25">
      <c r="A133" s="67" t="s">
        <v>1108</v>
      </c>
      <c r="B133" s="85" t="s">
        <v>612</v>
      </c>
      <c r="C133" s="98" t="s">
        <v>34</v>
      </c>
      <c r="D133" s="98" t="s">
        <v>34</v>
      </c>
      <c r="E133" s="98"/>
      <c r="F133" s="98" t="s">
        <v>34</v>
      </c>
      <c r="G133" s="67"/>
    </row>
    <row r="134" spans="1:7" x14ac:dyDescent="0.25">
      <c r="A134" s="67" t="s">
        <v>1109</v>
      </c>
      <c r="B134" s="85" t="s">
        <v>612</v>
      </c>
      <c r="C134" s="98" t="s">
        <v>34</v>
      </c>
      <c r="D134" s="98" t="s">
        <v>34</v>
      </c>
      <c r="E134" s="98"/>
      <c r="F134" s="98" t="s">
        <v>34</v>
      </c>
      <c r="G134" s="67"/>
    </row>
    <row r="135" spans="1:7" x14ac:dyDescent="0.25">
      <c r="A135" s="67" t="s">
        <v>1110</v>
      </c>
      <c r="B135" s="85" t="s">
        <v>612</v>
      </c>
      <c r="C135" s="98" t="s">
        <v>34</v>
      </c>
      <c r="D135" s="98" t="s">
        <v>34</v>
      </c>
      <c r="E135" s="98"/>
      <c r="F135" s="98" t="s">
        <v>34</v>
      </c>
      <c r="G135" s="67"/>
    </row>
    <row r="136" spans="1:7" x14ac:dyDescent="0.25">
      <c r="A136" s="67" t="s">
        <v>1111</v>
      </c>
      <c r="B136" s="85" t="s">
        <v>612</v>
      </c>
      <c r="C136" s="98" t="s">
        <v>34</v>
      </c>
      <c r="D136" s="98" t="s">
        <v>34</v>
      </c>
      <c r="E136" s="98"/>
      <c r="F136" s="98" t="s">
        <v>34</v>
      </c>
      <c r="G136" s="67"/>
    </row>
    <row r="137" spans="1:7" x14ac:dyDescent="0.25">
      <c r="A137" s="67" t="s">
        <v>1112</v>
      </c>
      <c r="B137" s="85" t="s">
        <v>612</v>
      </c>
      <c r="C137" s="98" t="s">
        <v>34</v>
      </c>
      <c r="D137" s="98" t="s">
        <v>34</v>
      </c>
      <c r="E137" s="98"/>
      <c r="F137" s="98" t="s">
        <v>34</v>
      </c>
      <c r="G137" s="67"/>
    </row>
    <row r="138" spans="1:7" x14ac:dyDescent="0.25">
      <c r="A138" s="67" t="s">
        <v>1113</v>
      </c>
      <c r="B138" s="85" t="s">
        <v>612</v>
      </c>
      <c r="C138" s="98" t="s">
        <v>34</v>
      </c>
      <c r="D138" s="98" t="s">
        <v>34</v>
      </c>
      <c r="E138" s="98"/>
      <c r="F138" s="98" t="s">
        <v>34</v>
      </c>
      <c r="G138" s="67"/>
    </row>
    <row r="139" spans="1:7" x14ac:dyDescent="0.25">
      <c r="A139" s="67" t="s">
        <v>1114</v>
      </c>
      <c r="B139" s="85" t="s">
        <v>612</v>
      </c>
      <c r="C139" s="98" t="s">
        <v>34</v>
      </c>
      <c r="D139" s="98" t="s">
        <v>34</v>
      </c>
      <c r="E139" s="98"/>
      <c r="F139" s="98" t="s">
        <v>34</v>
      </c>
      <c r="G139" s="67"/>
    </row>
    <row r="140" spans="1:7" x14ac:dyDescent="0.25">
      <c r="A140" s="67" t="s">
        <v>1115</v>
      </c>
      <c r="B140" s="85" t="s">
        <v>612</v>
      </c>
      <c r="C140" s="98" t="s">
        <v>34</v>
      </c>
      <c r="D140" s="98" t="s">
        <v>34</v>
      </c>
      <c r="E140" s="98"/>
      <c r="F140" s="98" t="s">
        <v>34</v>
      </c>
      <c r="G140" s="67"/>
    </row>
    <row r="141" spans="1:7" x14ac:dyDescent="0.25">
      <c r="A141" s="67" t="s">
        <v>1116</v>
      </c>
      <c r="B141" s="85" t="s">
        <v>612</v>
      </c>
      <c r="C141" s="98" t="s">
        <v>34</v>
      </c>
      <c r="D141" s="98" t="s">
        <v>34</v>
      </c>
      <c r="E141" s="98"/>
      <c r="F141" s="98" t="s">
        <v>34</v>
      </c>
      <c r="G141" s="67"/>
    </row>
    <row r="142" spans="1:7" x14ac:dyDescent="0.25">
      <c r="A142" s="67" t="s">
        <v>1117</v>
      </c>
      <c r="B142" s="85" t="s">
        <v>612</v>
      </c>
      <c r="C142" s="98" t="s">
        <v>34</v>
      </c>
      <c r="D142" s="98" t="s">
        <v>34</v>
      </c>
      <c r="E142" s="98"/>
      <c r="F142" s="98" t="s">
        <v>34</v>
      </c>
      <c r="G142" s="67"/>
    </row>
    <row r="143" spans="1:7" x14ac:dyDescent="0.25">
      <c r="A143" s="67" t="s">
        <v>1118</v>
      </c>
      <c r="B143" s="85" t="s">
        <v>612</v>
      </c>
      <c r="C143" s="98" t="s">
        <v>34</v>
      </c>
      <c r="D143" s="98" t="s">
        <v>34</v>
      </c>
      <c r="E143" s="98"/>
      <c r="F143" s="98" t="s">
        <v>34</v>
      </c>
      <c r="G143" s="67"/>
    </row>
    <row r="144" spans="1:7" x14ac:dyDescent="0.25">
      <c r="A144" s="67" t="s">
        <v>1119</v>
      </c>
      <c r="B144" s="85" t="s">
        <v>612</v>
      </c>
      <c r="C144" s="98" t="s">
        <v>34</v>
      </c>
      <c r="D144" s="98" t="s">
        <v>34</v>
      </c>
      <c r="E144" s="98"/>
      <c r="F144" s="98" t="s">
        <v>34</v>
      </c>
      <c r="G144" s="67"/>
    </row>
    <row r="145" spans="1:7" x14ac:dyDescent="0.25">
      <c r="A145" s="67" t="s">
        <v>1120</v>
      </c>
      <c r="B145" s="85" t="s">
        <v>612</v>
      </c>
      <c r="C145" s="98" t="s">
        <v>34</v>
      </c>
      <c r="D145" s="98" t="s">
        <v>34</v>
      </c>
      <c r="E145" s="98"/>
      <c r="F145" s="98" t="s">
        <v>34</v>
      </c>
      <c r="G145" s="67"/>
    </row>
    <row r="146" spans="1:7" x14ac:dyDescent="0.25">
      <c r="A146" s="67" t="s">
        <v>1121</v>
      </c>
      <c r="B146" s="85" t="s">
        <v>612</v>
      </c>
      <c r="C146" s="98" t="s">
        <v>34</v>
      </c>
      <c r="D146" s="98" t="s">
        <v>34</v>
      </c>
      <c r="E146" s="98"/>
      <c r="F146" s="98" t="s">
        <v>34</v>
      </c>
      <c r="G146" s="67"/>
    </row>
    <row r="147" spans="1:7" x14ac:dyDescent="0.25">
      <c r="A147" s="67" t="s">
        <v>1122</v>
      </c>
      <c r="B147" s="85" t="s">
        <v>612</v>
      </c>
      <c r="C147" s="98" t="s">
        <v>34</v>
      </c>
      <c r="D147" s="98" t="s">
        <v>34</v>
      </c>
      <c r="E147" s="98"/>
      <c r="F147" s="98" t="s">
        <v>34</v>
      </c>
      <c r="G147" s="67"/>
    </row>
    <row r="148" spans="1:7" x14ac:dyDescent="0.25">
      <c r="A148" s="67" t="s">
        <v>1123</v>
      </c>
      <c r="B148" s="85" t="s">
        <v>612</v>
      </c>
      <c r="C148" s="98" t="s">
        <v>34</v>
      </c>
      <c r="D148" s="98" t="s">
        <v>34</v>
      </c>
      <c r="E148" s="98"/>
      <c r="F148" s="98" t="s">
        <v>34</v>
      </c>
      <c r="G148" s="67"/>
    </row>
    <row r="149" spans="1:7" ht="15" customHeight="1" x14ac:dyDescent="0.25">
      <c r="A149" s="75"/>
      <c r="B149" s="76" t="s">
        <v>643</v>
      </c>
      <c r="C149" s="75" t="s">
        <v>518</v>
      </c>
      <c r="D149" s="75" t="s">
        <v>519</v>
      </c>
      <c r="E149" s="82"/>
      <c r="F149" s="77" t="s">
        <v>484</v>
      </c>
      <c r="G149" s="77"/>
    </row>
    <row r="150" spans="1:7" x14ac:dyDescent="0.25">
      <c r="A150" s="67" t="s">
        <v>644</v>
      </c>
      <c r="B150" s="67" t="s">
        <v>645</v>
      </c>
      <c r="C150" s="98">
        <v>1.6462989152175953E-2</v>
      </c>
      <c r="D150" s="98">
        <v>0</v>
      </c>
      <c r="E150" s="99"/>
      <c r="F150" s="98">
        <f>+C150</f>
        <v>1.6462989152175953E-2</v>
      </c>
    </row>
    <row r="151" spans="1:7" x14ac:dyDescent="0.25">
      <c r="A151" s="67" t="s">
        <v>646</v>
      </c>
      <c r="B151" s="67" t="s">
        <v>647</v>
      </c>
      <c r="C151" s="98">
        <v>0.98353701084782397</v>
      </c>
      <c r="D151" s="98">
        <v>0</v>
      </c>
      <c r="E151" s="99"/>
      <c r="F151" s="98">
        <f t="shared" ref="F151:F152" si="1">+C151</f>
        <v>0.98353701084782397</v>
      </c>
    </row>
    <row r="152" spans="1:7" x14ac:dyDescent="0.25">
      <c r="A152" s="67" t="s">
        <v>648</v>
      </c>
      <c r="B152" s="67" t="s">
        <v>98</v>
      </c>
      <c r="C152" s="98">
        <v>0</v>
      </c>
      <c r="D152" s="98">
        <v>0</v>
      </c>
      <c r="E152" s="99"/>
      <c r="F152" s="98">
        <f t="shared" si="1"/>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5"/>
      <c r="B159" s="76" t="s">
        <v>655</v>
      </c>
      <c r="C159" s="75" t="s">
        <v>518</v>
      </c>
      <c r="D159" s="75" t="s">
        <v>519</v>
      </c>
      <c r="E159" s="82"/>
      <c r="F159" s="77" t="s">
        <v>484</v>
      </c>
      <c r="G159" s="77"/>
    </row>
    <row r="160" spans="1:7" x14ac:dyDescent="0.25">
      <c r="A160" s="67" t="s">
        <v>656</v>
      </c>
      <c r="B160" s="67" t="s">
        <v>657</v>
      </c>
      <c r="C160" s="98">
        <v>1.7943168540415472E-2</v>
      </c>
      <c r="D160" s="98">
        <v>0</v>
      </c>
      <c r="E160" s="99"/>
      <c r="F160" s="98">
        <f>+C160</f>
        <v>1.7943168540415472E-2</v>
      </c>
    </row>
    <row r="161" spans="1:7" x14ac:dyDescent="0.25">
      <c r="A161" s="67" t="s">
        <v>658</v>
      </c>
      <c r="B161" s="67" t="s">
        <v>659</v>
      </c>
      <c r="C161" s="98">
        <v>0.98196679697296907</v>
      </c>
      <c r="D161" s="98">
        <v>0</v>
      </c>
      <c r="E161" s="99"/>
      <c r="F161" s="98">
        <f t="shared" ref="F161:F162" si="2">+C161</f>
        <v>0.98196679697296907</v>
      </c>
    </row>
    <row r="162" spans="1:7" x14ac:dyDescent="0.25">
      <c r="A162" s="67" t="s">
        <v>660</v>
      </c>
      <c r="B162" s="67" t="s">
        <v>98</v>
      </c>
      <c r="C162" s="98">
        <v>8.1457888887753621E-5</v>
      </c>
      <c r="D162" s="98">
        <v>0</v>
      </c>
      <c r="E162" s="99"/>
      <c r="F162" s="98">
        <f t="shared" si="2"/>
        <v>8.1457888887753621E-5</v>
      </c>
    </row>
    <row r="163" spans="1:7" outlineLevel="1" x14ac:dyDescent="0.25">
      <c r="A163" s="67" t="s">
        <v>661</v>
      </c>
      <c r="E163" s="63"/>
    </row>
    <row r="164" spans="1:7" outlineLevel="1" x14ac:dyDescent="0.25">
      <c r="A164" s="67" t="s">
        <v>662</v>
      </c>
      <c r="E164" s="63"/>
    </row>
    <row r="165" spans="1:7" outlineLevel="1" x14ac:dyDescent="0.25">
      <c r="A165" s="67" t="s">
        <v>663</v>
      </c>
      <c r="E165" s="63"/>
    </row>
    <row r="166" spans="1:7" outlineLevel="1" x14ac:dyDescent="0.25">
      <c r="A166" s="67" t="s">
        <v>664</v>
      </c>
      <c r="E166" s="63"/>
    </row>
    <row r="167" spans="1:7" outlineLevel="1" x14ac:dyDescent="0.25">
      <c r="A167" s="67" t="s">
        <v>665</v>
      </c>
      <c r="E167" s="63"/>
    </row>
    <row r="168" spans="1:7" outlineLevel="1" x14ac:dyDescent="0.25">
      <c r="A168" s="67" t="s">
        <v>666</v>
      </c>
      <c r="E168" s="63"/>
    </row>
    <row r="169" spans="1:7" ht="15" customHeight="1" x14ac:dyDescent="0.25">
      <c r="A169" s="75"/>
      <c r="B169" s="76" t="s">
        <v>667</v>
      </c>
      <c r="C169" s="75" t="s">
        <v>518</v>
      </c>
      <c r="D169" s="75" t="s">
        <v>519</v>
      </c>
      <c r="E169" s="82"/>
      <c r="F169" s="77" t="s">
        <v>484</v>
      </c>
      <c r="G169" s="77"/>
    </row>
    <row r="170" spans="1:7" x14ac:dyDescent="0.25">
      <c r="A170" s="67" t="s">
        <v>668</v>
      </c>
      <c r="B170" s="86" t="s">
        <v>669</v>
      </c>
      <c r="C170" s="98">
        <v>7.4046320336650748E-2</v>
      </c>
      <c r="D170" s="98">
        <v>0</v>
      </c>
      <c r="E170" s="99"/>
      <c r="F170" s="98">
        <f>+C170</f>
        <v>7.4046320336650748E-2</v>
      </c>
    </row>
    <row r="171" spans="1:7" x14ac:dyDescent="0.25">
      <c r="A171" s="67" t="s">
        <v>670</v>
      </c>
      <c r="B171" s="86" t="s">
        <v>671</v>
      </c>
      <c r="C171" s="98">
        <v>0.12898009670253133</v>
      </c>
      <c r="D171" s="98">
        <v>0</v>
      </c>
      <c r="E171" s="99"/>
      <c r="F171" s="98">
        <f t="shared" ref="F171:F174" si="3">+C171</f>
        <v>0.12898009670253133</v>
      </c>
    </row>
    <row r="172" spans="1:7" x14ac:dyDescent="0.25">
      <c r="A172" s="67" t="s">
        <v>672</v>
      </c>
      <c r="B172" s="86" t="s">
        <v>673</v>
      </c>
      <c r="C172" s="98">
        <v>0.10168838491811946</v>
      </c>
      <c r="D172" s="98">
        <v>0</v>
      </c>
      <c r="E172" s="98"/>
      <c r="F172" s="98">
        <f t="shared" si="3"/>
        <v>0.10168838491811946</v>
      </c>
    </row>
    <row r="173" spans="1:7" x14ac:dyDescent="0.25">
      <c r="A173" s="67" t="s">
        <v>674</v>
      </c>
      <c r="B173" s="86" t="s">
        <v>675</v>
      </c>
      <c r="C173" s="98">
        <v>0.1062837545990894</v>
      </c>
      <c r="D173" s="98">
        <v>0</v>
      </c>
      <c r="E173" s="98"/>
      <c r="F173" s="98">
        <f t="shared" si="3"/>
        <v>0.1062837545990894</v>
      </c>
    </row>
    <row r="174" spans="1:7" x14ac:dyDescent="0.25">
      <c r="A174" s="67" t="s">
        <v>676</v>
      </c>
      <c r="B174" s="86" t="s">
        <v>677</v>
      </c>
      <c r="C174" s="98">
        <v>0.58900144344360905</v>
      </c>
      <c r="D174" s="98">
        <v>0</v>
      </c>
      <c r="E174" s="98"/>
      <c r="F174" s="98">
        <f t="shared" si="3"/>
        <v>0.58900144344360905</v>
      </c>
    </row>
    <row r="175" spans="1:7" outlineLevel="1" x14ac:dyDescent="0.25">
      <c r="A175" s="67" t="s">
        <v>678</v>
      </c>
      <c r="B175" s="83"/>
      <c r="C175" s="98"/>
      <c r="D175" s="98"/>
      <c r="E175" s="98"/>
      <c r="F175" s="98"/>
    </row>
    <row r="176" spans="1:7" outlineLevel="1" x14ac:dyDescent="0.25">
      <c r="A176" s="67" t="s">
        <v>679</v>
      </c>
      <c r="B176" s="83"/>
      <c r="C176" s="98"/>
      <c r="D176" s="98"/>
      <c r="E176" s="98"/>
      <c r="F176" s="98"/>
    </row>
    <row r="177" spans="1:7" outlineLevel="1" x14ac:dyDescent="0.25">
      <c r="A177" s="67" t="s">
        <v>680</v>
      </c>
      <c r="B177" s="86"/>
      <c r="C177" s="98"/>
      <c r="D177" s="98"/>
      <c r="E177" s="98"/>
      <c r="F177" s="98"/>
    </row>
    <row r="178" spans="1:7" outlineLevel="1" x14ac:dyDescent="0.25">
      <c r="A178" s="67" t="s">
        <v>681</v>
      </c>
      <c r="B178" s="86"/>
      <c r="C178" s="98"/>
      <c r="D178" s="98"/>
      <c r="E178" s="98"/>
      <c r="F178" s="98"/>
    </row>
    <row r="179" spans="1:7" ht="15" customHeight="1" x14ac:dyDescent="0.25">
      <c r="A179" s="75"/>
      <c r="B179" s="76" t="s">
        <v>682</v>
      </c>
      <c r="C179" s="75" t="s">
        <v>518</v>
      </c>
      <c r="D179" s="75" t="s">
        <v>519</v>
      </c>
      <c r="E179" s="82"/>
      <c r="F179" s="77" t="s">
        <v>484</v>
      </c>
      <c r="G179" s="77"/>
    </row>
    <row r="180" spans="1:7" x14ac:dyDescent="0.25">
      <c r="A180" s="67" t="s">
        <v>683</v>
      </c>
      <c r="B180" s="67" t="s">
        <v>684</v>
      </c>
      <c r="C180" s="78">
        <v>0</v>
      </c>
      <c r="D180" s="78">
        <v>0</v>
      </c>
      <c r="E180" s="99"/>
      <c r="F180" s="78">
        <v>0</v>
      </c>
    </row>
    <row r="181" spans="1:7" outlineLevel="1" x14ac:dyDescent="0.25">
      <c r="A181" s="67" t="s">
        <v>685</v>
      </c>
      <c r="B181" s="87"/>
      <c r="C181" s="98"/>
      <c r="D181" s="98"/>
      <c r="E181" s="99"/>
      <c r="F181" s="98"/>
    </row>
    <row r="182" spans="1:7" outlineLevel="1" x14ac:dyDescent="0.25">
      <c r="A182" s="67" t="s">
        <v>686</v>
      </c>
      <c r="B182" s="87"/>
      <c r="C182" s="98"/>
      <c r="D182" s="98"/>
      <c r="E182" s="99"/>
      <c r="F182" s="98"/>
    </row>
    <row r="183" spans="1:7" outlineLevel="1" x14ac:dyDescent="0.25">
      <c r="A183" s="67" t="s">
        <v>687</v>
      </c>
      <c r="B183" s="87"/>
      <c r="C183" s="98"/>
      <c r="D183" s="98"/>
      <c r="E183" s="99"/>
      <c r="F183" s="98"/>
    </row>
    <row r="184" spans="1:7" outlineLevel="1" x14ac:dyDescent="0.25">
      <c r="A184" s="67" t="s">
        <v>688</v>
      </c>
      <c r="B184" s="87"/>
      <c r="C184" s="98"/>
      <c r="D184" s="98"/>
      <c r="E184" s="99"/>
      <c r="F184" s="98"/>
    </row>
    <row r="185" spans="1:7" ht="18.75" x14ac:dyDescent="0.25">
      <c r="A185" s="88"/>
      <c r="B185" s="89" t="s">
        <v>481</v>
      </c>
      <c r="C185" s="88"/>
      <c r="D185" s="88"/>
      <c r="E185" s="88"/>
      <c r="F185" s="90"/>
      <c r="G185" s="90"/>
    </row>
    <row r="186" spans="1:7" ht="15" customHeight="1" x14ac:dyDescent="0.25">
      <c r="A186" s="75"/>
      <c r="B186" s="76" t="s">
        <v>689</v>
      </c>
      <c r="C186" s="75" t="s">
        <v>690</v>
      </c>
      <c r="D186" s="75" t="s">
        <v>691</v>
      </c>
      <c r="E186" s="82"/>
      <c r="F186" s="75" t="s">
        <v>518</v>
      </c>
      <c r="G186" s="75" t="s">
        <v>692</v>
      </c>
    </row>
    <row r="187" spans="1:7" x14ac:dyDescent="0.25">
      <c r="A187" s="67" t="s">
        <v>693</v>
      </c>
      <c r="B187" s="85" t="s">
        <v>694</v>
      </c>
      <c r="C187" s="180">
        <v>54.886815277471499</v>
      </c>
      <c r="E187" s="91"/>
      <c r="F187" s="92"/>
      <c r="G187" s="92"/>
    </row>
    <row r="188" spans="1:7" x14ac:dyDescent="0.25">
      <c r="A188" s="91"/>
      <c r="B188" s="93"/>
      <c r="C188" s="91"/>
      <c r="D188" s="91"/>
      <c r="E188" s="91"/>
      <c r="F188" s="92"/>
      <c r="G188" s="92"/>
    </row>
    <row r="189" spans="1:7" x14ac:dyDescent="0.25">
      <c r="B189" s="85" t="s">
        <v>695</v>
      </c>
      <c r="C189" s="91"/>
      <c r="D189" s="91"/>
      <c r="E189" s="91"/>
      <c r="F189" s="92"/>
      <c r="G189" s="92"/>
    </row>
    <row r="190" spans="1:7" x14ac:dyDescent="0.25">
      <c r="A190" s="67" t="s">
        <v>696</v>
      </c>
      <c r="B190" s="85" t="s">
        <v>1160</v>
      </c>
      <c r="C190" s="107">
        <v>138.66548213999999</v>
      </c>
      <c r="D190" s="314">
        <v>25056</v>
      </c>
      <c r="E190" s="91"/>
      <c r="F190" s="78">
        <f>IF($C$214=0,"",IF(C190="[for completion]","",IF(C190="","",C190/$C$214)))</f>
        <v>1.4839118787737573E-2</v>
      </c>
      <c r="G190" s="78">
        <f>IF($D$214=0,"",IF(D190="[for completion]","",IF(D190="","",D190/$D$214)))</f>
        <v>0.14717007729718301</v>
      </c>
    </row>
    <row r="191" spans="1:7" x14ac:dyDescent="0.25">
      <c r="A191" s="67" t="s">
        <v>697</v>
      </c>
      <c r="B191" s="85" t="s">
        <v>1161</v>
      </c>
      <c r="C191" s="107">
        <v>340.92371348</v>
      </c>
      <c r="D191" s="314">
        <v>23116</v>
      </c>
      <c r="E191" s="91"/>
      <c r="F191" s="78">
        <f t="shared" ref="F191:F213" si="4">IF($C$214=0,"",IF(C191="[for completion]","",IF(C191="","",C191/$C$214)))</f>
        <v>3.6483538684693242E-2</v>
      </c>
      <c r="G191" s="78">
        <f t="shared" ref="G191:G213" si="5">IF($D$214=0,"",IF(D191="[for completion]","",IF(D191="","",D191/$D$214)))</f>
        <v>0.13577520381552052</v>
      </c>
    </row>
    <row r="192" spans="1:7" x14ac:dyDescent="0.25">
      <c r="A192" s="67" t="s">
        <v>698</v>
      </c>
      <c r="B192" s="85" t="s">
        <v>1162</v>
      </c>
      <c r="C192" s="107">
        <v>2902.2651926500198</v>
      </c>
      <c r="D192" s="314">
        <v>21705</v>
      </c>
      <c r="E192" s="91"/>
      <c r="F192" s="78">
        <f t="shared" si="4"/>
        <v>0.31058239788737174</v>
      </c>
      <c r="G192" s="78">
        <f t="shared" si="5"/>
        <v>0.12748748913375468</v>
      </c>
    </row>
    <row r="193" spans="1:7" x14ac:dyDescent="0.25">
      <c r="A193" s="67" t="s">
        <v>699</v>
      </c>
      <c r="B193" s="85" t="s">
        <v>1163</v>
      </c>
      <c r="C193" s="107">
        <v>481.14720233999901</v>
      </c>
      <c r="D193" s="314">
        <v>19244</v>
      </c>
      <c r="E193" s="91"/>
      <c r="F193" s="78">
        <f t="shared" si="4"/>
        <v>5.148938567640314E-2</v>
      </c>
      <c r="G193" s="78">
        <f t="shared" si="5"/>
        <v>0.11303244602119211</v>
      </c>
    </row>
    <row r="194" spans="1:7" x14ac:dyDescent="0.25">
      <c r="A194" s="67" t="s">
        <v>700</v>
      </c>
      <c r="B194" s="85" t="s">
        <v>1164</v>
      </c>
      <c r="C194" s="107">
        <v>637.03110475999995</v>
      </c>
      <c r="D194" s="314">
        <v>18233</v>
      </c>
      <c r="E194" s="91"/>
      <c r="F194" s="78">
        <f t="shared" si="4"/>
        <v>6.8171112876334872E-2</v>
      </c>
      <c r="G194" s="78">
        <f t="shared" si="5"/>
        <v>0.10709418978925357</v>
      </c>
    </row>
    <row r="195" spans="1:7" x14ac:dyDescent="0.25">
      <c r="A195" s="67" t="s">
        <v>701</v>
      </c>
      <c r="B195" s="85" t="s">
        <v>1165</v>
      </c>
      <c r="C195" s="107">
        <v>663.23458348000202</v>
      </c>
      <c r="D195" s="314">
        <v>14773</v>
      </c>
      <c r="E195" s="91"/>
      <c r="F195" s="78">
        <f t="shared" si="4"/>
        <v>7.0975246445679013E-2</v>
      </c>
      <c r="G195" s="78">
        <f t="shared" si="5"/>
        <v>8.6771374198247306E-2</v>
      </c>
    </row>
    <row r="196" spans="1:7" x14ac:dyDescent="0.25">
      <c r="A196" s="67" t="s">
        <v>702</v>
      </c>
      <c r="B196" s="85" t="s">
        <v>1166</v>
      </c>
      <c r="C196" s="107">
        <v>686.59382236000101</v>
      </c>
      <c r="D196" s="314">
        <v>12491</v>
      </c>
      <c r="E196" s="91"/>
      <c r="F196" s="78">
        <f t="shared" si="4"/>
        <v>7.3475007130039363E-2</v>
      </c>
      <c r="G196" s="78">
        <f t="shared" si="5"/>
        <v>7.3367713741982477E-2</v>
      </c>
    </row>
    <row r="197" spans="1:7" x14ac:dyDescent="0.25">
      <c r="A197" s="67" t="s">
        <v>703</v>
      </c>
      <c r="B197" s="85" t="s">
        <v>1167</v>
      </c>
      <c r="C197" s="107">
        <v>675.21421269000098</v>
      </c>
      <c r="D197" s="314">
        <v>10422</v>
      </c>
      <c r="E197" s="91"/>
      <c r="F197" s="78">
        <f t="shared" si="4"/>
        <v>7.2257231970387664E-2</v>
      </c>
      <c r="G197" s="78">
        <f t="shared" si="5"/>
        <v>6.1215139910250689E-2</v>
      </c>
    </row>
    <row r="198" spans="1:7" x14ac:dyDescent="0.25">
      <c r="A198" s="67" t="s">
        <v>704</v>
      </c>
      <c r="B198" s="85" t="s">
        <v>1168</v>
      </c>
      <c r="C198" s="107">
        <v>655.16087433999803</v>
      </c>
      <c r="D198" s="314">
        <v>8745</v>
      </c>
      <c r="E198" s="91"/>
      <c r="F198" s="78">
        <f t="shared" si="4"/>
        <v>7.0111248231147144E-2</v>
      </c>
      <c r="G198" s="78">
        <f t="shared" si="5"/>
        <v>5.1365035359349671E-2</v>
      </c>
    </row>
    <row r="199" spans="1:7" x14ac:dyDescent="0.25">
      <c r="A199" s="67" t="s">
        <v>705</v>
      </c>
      <c r="B199" s="85" t="s">
        <v>1169</v>
      </c>
      <c r="C199" s="107">
        <v>580.49092998000106</v>
      </c>
      <c r="D199" s="314">
        <v>6838</v>
      </c>
      <c r="E199" s="85"/>
      <c r="F199" s="78">
        <f t="shared" si="4"/>
        <v>6.2120534485147608E-2</v>
      </c>
      <c r="G199" s="78">
        <f t="shared" si="5"/>
        <v>4.0163992199797945E-2</v>
      </c>
    </row>
    <row r="200" spans="1:7" x14ac:dyDescent="0.25">
      <c r="A200" s="67" t="s">
        <v>706</v>
      </c>
      <c r="B200" s="85" t="s">
        <v>1170</v>
      </c>
      <c r="C200" s="107">
        <v>581.26499511999998</v>
      </c>
      <c r="D200" s="314">
        <v>6130</v>
      </c>
      <c r="E200" s="85"/>
      <c r="F200" s="78">
        <f t="shared" si="4"/>
        <v>6.2203370129495596E-2</v>
      </c>
      <c r="G200" s="78">
        <f t="shared" si="5"/>
        <v>3.6005450743603597E-2</v>
      </c>
    </row>
    <row r="201" spans="1:7" x14ac:dyDescent="0.25">
      <c r="A201" s="67" t="s">
        <v>707</v>
      </c>
      <c r="B201" s="85" t="s">
        <v>1171</v>
      </c>
      <c r="C201" s="107">
        <v>1002.59796128</v>
      </c>
      <c r="D201" s="314">
        <v>3499</v>
      </c>
      <c r="E201" s="85"/>
      <c r="F201" s="78">
        <f t="shared" si="4"/>
        <v>0.10729180769556322</v>
      </c>
      <c r="G201" s="78">
        <f t="shared" si="5"/>
        <v>2.0551887789864436E-2</v>
      </c>
    </row>
    <row r="202" spans="1:7" x14ac:dyDescent="0.25">
      <c r="A202" s="67" t="s">
        <v>708</v>
      </c>
      <c r="B202" s="85"/>
      <c r="E202" s="85"/>
      <c r="F202" s="78" t="str">
        <f t="shared" si="4"/>
        <v/>
      </c>
      <c r="G202" s="78" t="str">
        <f t="shared" si="5"/>
        <v/>
      </c>
    </row>
    <row r="203" spans="1:7" x14ac:dyDescent="0.25">
      <c r="A203" s="67" t="s">
        <v>709</v>
      </c>
      <c r="B203" s="85"/>
      <c r="E203" s="85"/>
      <c r="F203" s="78" t="str">
        <f t="shared" si="4"/>
        <v/>
      </c>
      <c r="G203" s="78" t="str">
        <f t="shared" si="5"/>
        <v/>
      </c>
    </row>
    <row r="204" spans="1:7" x14ac:dyDescent="0.25">
      <c r="A204" s="67" t="s">
        <v>710</v>
      </c>
      <c r="B204" s="85"/>
      <c r="E204" s="85"/>
      <c r="F204" s="78" t="str">
        <f t="shared" si="4"/>
        <v/>
      </c>
      <c r="G204" s="78" t="str">
        <f t="shared" si="5"/>
        <v/>
      </c>
    </row>
    <row r="205" spans="1:7" x14ac:dyDescent="0.25">
      <c r="A205" s="67" t="s">
        <v>711</v>
      </c>
      <c r="B205" s="85"/>
      <c r="F205" s="78" t="str">
        <f t="shared" si="4"/>
        <v/>
      </c>
      <c r="G205" s="78" t="str">
        <f t="shared" si="5"/>
        <v/>
      </c>
    </row>
    <row r="206" spans="1:7" x14ac:dyDescent="0.25">
      <c r="A206" s="67" t="s">
        <v>712</v>
      </c>
      <c r="B206" s="85"/>
      <c r="E206" s="80"/>
      <c r="F206" s="78" t="str">
        <f t="shared" si="4"/>
        <v/>
      </c>
      <c r="G206" s="78" t="str">
        <f t="shared" si="5"/>
        <v/>
      </c>
    </row>
    <row r="207" spans="1:7" x14ac:dyDescent="0.25">
      <c r="A207" s="67" t="s">
        <v>713</v>
      </c>
      <c r="B207" s="85"/>
      <c r="E207" s="80"/>
      <c r="F207" s="78" t="str">
        <f t="shared" si="4"/>
        <v/>
      </c>
      <c r="G207" s="78" t="str">
        <f t="shared" si="5"/>
        <v/>
      </c>
    </row>
    <row r="208" spans="1:7" x14ac:dyDescent="0.25">
      <c r="A208" s="67" t="s">
        <v>714</v>
      </c>
      <c r="B208" s="85"/>
      <c r="E208" s="80"/>
      <c r="F208" s="78" t="str">
        <f t="shared" si="4"/>
        <v/>
      </c>
      <c r="G208" s="78" t="str">
        <f t="shared" si="5"/>
        <v/>
      </c>
    </row>
    <row r="209" spans="1:7" x14ac:dyDescent="0.25">
      <c r="A209" s="67" t="s">
        <v>715</v>
      </c>
      <c r="B209" s="85"/>
      <c r="E209" s="80"/>
      <c r="F209" s="78" t="str">
        <f t="shared" si="4"/>
        <v/>
      </c>
      <c r="G209" s="78" t="str">
        <f t="shared" si="5"/>
        <v/>
      </c>
    </row>
    <row r="210" spans="1:7" x14ac:dyDescent="0.25">
      <c r="A210" s="67" t="s">
        <v>716</v>
      </c>
      <c r="B210" s="85"/>
      <c r="E210" s="80"/>
      <c r="F210" s="78" t="str">
        <f t="shared" si="4"/>
        <v/>
      </c>
      <c r="G210" s="78" t="str">
        <f t="shared" si="5"/>
        <v/>
      </c>
    </row>
    <row r="211" spans="1:7" x14ac:dyDescent="0.25">
      <c r="A211" s="67" t="s">
        <v>717</v>
      </c>
      <c r="B211" s="85"/>
      <c r="E211" s="80"/>
      <c r="F211" s="78" t="str">
        <f t="shared" si="4"/>
        <v/>
      </c>
      <c r="G211" s="78" t="str">
        <f t="shared" si="5"/>
        <v/>
      </c>
    </row>
    <row r="212" spans="1:7" x14ac:dyDescent="0.25">
      <c r="A212" s="67" t="s">
        <v>718</v>
      </c>
      <c r="B212" s="85"/>
      <c r="E212" s="80"/>
      <c r="F212" s="78" t="str">
        <f t="shared" si="4"/>
        <v/>
      </c>
      <c r="G212" s="78" t="str">
        <f t="shared" si="5"/>
        <v/>
      </c>
    </row>
    <row r="213" spans="1:7" x14ac:dyDescent="0.25">
      <c r="A213" s="67" t="s">
        <v>719</v>
      </c>
      <c r="B213" s="85"/>
      <c r="E213" s="80"/>
      <c r="F213" s="78" t="str">
        <f t="shared" si="4"/>
        <v/>
      </c>
      <c r="G213" s="78" t="str">
        <f t="shared" si="5"/>
        <v/>
      </c>
    </row>
    <row r="214" spans="1:7" x14ac:dyDescent="0.25">
      <c r="A214" s="67" t="s">
        <v>720</v>
      </c>
      <c r="B214" s="94" t="s">
        <v>100</v>
      </c>
      <c r="C214" s="179">
        <f>SUM(C190:C213)</f>
        <v>9344.5900746200205</v>
      </c>
      <c r="D214" s="111">
        <f>SUM(D190:D213)</f>
        <v>170252</v>
      </c>
      <c r="E214" s="80"/>
      <c r="F214" s="95">
        <f>SUM(F190:F213)</f>
        <v>1.0000000000000002</v>
      </c>
      <c r="G214" s="95">
        <f>SUM(G190:G213)</f>
        <v>1</v>
      </c>
    </row>
    <row r="215" spans="1:7" ht="15" customHeight="1" x14ac:dyDescent="0.25">
      <c r="A215" s="75"/>
      <c r="B215" s="76" t="s">
        <v>721</v>
      </c>
      <c r="C215" s="75" t="s">
        <v>690</v>
      </c>
      <c r="D215" s="75" t="s">
        <v>691</v>
      </c>
      <c r="E215" s="82"/>
      <c r="F215" s="75" t="s">
        <v>518</v>
      </c>
      <c r="G215" s="75" t="s">
        <v>692</v>
      </c>
    </row>
    <row r="216" spans="1:7" x14ac:dyDescent="0.25">
      <c r="A216" s="67" t="s">
        <v>722</v>
      </c>
      <c r="B216" s="67" t="s">
        <v>723</v>
      </c>
      <c r="C216" s="98">
        <v>0.54862086691426404</v>
      </c>
      <c r="G216" s="67"/>
    </row>
    <row r="217" spans="1:7" x14ac:dyDescent="0.25">
      <c r="G217" s="67"/>
    </row>
    <row r="218" spans="1:7" x14ac:dyDescent="0.25">
      <c r="B218" s="85" t="s">
        <v>724</v>
      </c>
      <c r="G218" s="67"/>
    </row>
    <row r="219" spans="1:7" x14ac:dyDescent="0.25">
      <c r="A219" s="67" t="s">
        <v>725</v>
      </c>
      <c r="B219" s="67" t="s">
        <v>726</v>
      </c>
      <c r="C219" s="107">
        <v>1879.63210595998</v>
      </c>
      <c r="D219" s="314">
        <v>63121</v>
      </c>
      <c r="F219" s="78">
        <f t="shared" ref="F219:F233" si="6">IF($C$227=0,"",IF(C219="[for completion]","",C219/$C$227))</f>
        <v>0.20114655548830199</v>
      </c>
      <c r="G219" s="78">
        <f t="shared" ref="G219:G233" si="7">IF($D$227=0,"",IF(D219="[for completion]","",D219/$D$227))</f>
        <v>0.37075041702887485</v>
      </c>
    </row>
    <row r="220" spans="1:7" x14ac:dyDescent="0.25">
      <c r="A220" s="67" t="s">
        <v>727</v>
      </c>
      <c r="B220" s="67" t="s">
        <v>728</v>
      </c>
      <c r="C220" s="107">
        <v>1347.29546349</v>
      </c>
      <c r="D220" s="314">
        <v>25976</v>
      </c>
      <c r="F220" s="78">
        <f t="shared" si="6"/>
        <v>0.14417919381496183</v>
      </c>
      <c r="G220" s="78">
        <f t="shared" si="7"/>
        <v>0.15257383173178582</v>
      </c>
    </row>
    <row r="221" spans="1:7" x14ac:dyDescent="0.25">
      <c r="A221" s="67" t="s">
        <v>729</v>
      </c>
      <c r="B221" s="67" t="s">
        <v>730</v>
      </c>
      <c r="C221" s="107">
        <v>1743.6007367899999</v>
      </c>
      <c r="D221" s="314">
        <v>26541</v>
      </c>
      <c r="F221" s="78">
        <f t="shared" si="6"/>
        <v>0.18658932311280774</v>
      </c>
      <c r="G221" s="78">
        <f t="shared" si="7"/>
        <v>0.15589244179216691</v>
      </c>
    </row>
    <row r="222" spans="1:7" x14ac:dyDescent="0.25">
      <c r="A222" s="67" t="s">
        <v>731</v>
      </c>
      <c r="B222" s="67" t="s">
        <v>732</v>
      </c>
      <c r="C222" s="107">
        <v>2494.0575156499899</v>
      </c>
      <c r="D222" s="314">
        <v>34525</v>
      </c>
      <c r="F222" s="78">
        <f t="shared" si="6"/>
        <v>0.2668985472593266</v>
      </c>
      <c r="G222" s="78">
        <f t="shared" si="7"/>
        <v>0.2027876324507201</v>
      </c>
    </row>
    <row r="223" spans="1:7" x14ac:dyDescent="0.25">
      <c r="A223" s="67" t="s">
        <v>733</v>
      </c>
      <c r="B223" s="67" t="s">
        <v>734</v>
      </c>
      <c r="C223" s="107">
        <v>1880.00425272999</v>
      </c>
      <c r="D223" s="314">
        <v>20089</v>
      </c>
      <c r="F223" s="78">
        <f t="shared" si="6"/>
        <v>0.20118638032460173</v>
      </c>
      <c r="G223" s="78">
        <f t="shared" si="7"/>
        <v>0.11799567699645232</v>
      </c>
    </row>
    <row r="224" spans="1:7" x14ac:dyDescent="0.25">
      <c r="A224" s="67" t="s">
        <v>735</v>
      </c>
      <c r="B224" s="67" t="s">
        <v>736</v>
      </c>
      <c r="C224" s="67">
        <v>0</v>
      </c>
      <c r="D224" s="67">
        <v>0</v>
      </c>
      <c r="F224" s="78">
        <f t="shared" si="6"/>
        <v>0</v>
      </c>
      <c r="G224" s="78">
        <f t="shared" si="7"/>
        <v>0</v>
      </c>
    </row>
    <row r="225" spans="1:7" x14ac:dyDescent="0.25">
      <c r="A225" s="67" t="s">
        <v>737</v>
      </c>
      <c r="B225" s="67" t="s">
        <v>738</v>
      </c>
      <c r="C225" s="67">
        <v>0</v>
      </c>
      <c r="D225" s="67">
        <v>0</v>
      </c>
      <c r="F225" s="78">
        <f t="shared" si="6"/>
        <v>0</v>
      </c>
      <c r="G225" s="78">
        <f t="shared" si="7"/>
        <v>0</v>
      </c>
    </row>
    <row r="226" spans="1:7" x14ac:dyDescent="0.25">
      <c r="A226" s="67" t="s">
        <v>739</v>
      </c>
      <c r="B226" s="67" t="s">
        <v>740</v>
      </c>
      <c r="C226" s="67">
        <v>0</v>
      </c>
      <c r="D226" s="67">
        <v>0</v>
      </c>
      <c r="F226" s="78">
        <f t="shared" si="6"/>
        <v>0</v>
      </c>
      <c r="G226" s="78">
        <f t="shared" si="7"/>
        <v>0</v>
      </c>
    </row>
    <row r="227" spans="1:7" x14ac:dyDescent="0.25">
      <c r="A227" s="67" t="s">
        <v>741</v>
      </c>
      <c r="B227" s="94" t="s">
        <v>100</v>
      </c>
      <c r="C227" s="107">
        <f>SUM(C219:C226)</f>
        <v>9344.5900746199604</v>
      </c>
      <c r="D227" s="111">
        <f>SUM(D219:D226)</f>
        <v>170252</v>
      </c>
      <c r="F227" s="80">
        <f>SUM(F219:F226)</f>
        <v>0.99999999999999978</v>
      </c>
      <c r="G227" s="80">
        <f>SUM(G219:G226)</f>
        <v>0.99999999999999989</v>
      </c>
    </row>
    <row r="228" spans="1:7" outlineLevel="1" x14ac:dyDescent="0.25">
      <c r="A228" s="67" t="s">
        <v>742</v>
      </c>
      <c r="B228" s="81" t="s">
        <v>743</v>
      </c>
      <c r="F228" s="78">
        <f t="shared" si="6"/>
        <v>0</v>
      </c>
      <c r="G228" s="78">
        <f t="shared" si="7"/>
        <v>0</v>
      </c>
    </row>
    <row r="229" spans="1:7" outlineLevel="1" x14ac:dyDescent="0.25">
      <c r="A229" s="67" t="s">
        <v>744</v>
      </c>
      <c r="B229" s="81" t="s">
        <v>745</v>
      </c>
      <c r="F229" s="78">
        <f t="shared" si="6"/>
        <v>0</v>
      </c>
      <c r="G229" s="78">
        <f t="shared" si="7"/>
        <v>0</v>
      </c>
    </row>
    <row r="230" spans="1:7" outlineLevel="1" x14ac:dyDescent="0.25">
      <c r="A230" s="67" t="s">
        <v>746</v>
      </c>
      <c r="B230" s="81" t="s">
        <v>747</v>
      </c>
      <c r="F230" s="78">
        <f t="shared" si="6"/>
        <v>0</v>
      </c>
      <c r="G230" s="78">
        <f t="shared" si="7"/>
        <v>0</v>
      </c>
    </row>
    <row r="231" spans="1:7" outlineLevel="1" x14ac:dyDescent="0.25">
      <c r="A231" s="67" t="s">
        <v>748</v>
      </c>
      <c r="B231" s="81" t="s">
        <v>749</v>
      </c>
      <c r="F231" s="78">
        <f t="shared" si="6"/>
        <v>0</v>
      </c>
      <c r="G231" s="78">
        <f t="shared" si="7"/>
        <v>0</v>
      </c>
    </row>
    <row r="232" spans="1:7" outlineLevel="1" x14ac:dyDescent="0.25">
      <c r="A232" s="67" t="s">
        <v>750</v>
      </c>
      <c r="B232" s="81" t="s">
        <v>751</v>
      </c>
      <c r="F232" s="78">
        <f t="shared" si="6"/>
        <v>0</v>
      </c>
      <c r="G232" s="78">
        <f t="shared" si="7"/>
        <v>0</v>
      </c>
    </row>
    <row r="233" spans="1:7" outlineLevel="1" x14ac:dyDescent="0.25">
      <c r="A233" s="67" t="s">
        <v>752</v>
      </c>
      <c r="B233" s="81" t="s">
        <v>753</v>
      </c>
      <c r="F233" s="78">
        <f t="shared" si="6"/>
        <v>0</v>
      </c>
      <c r="G233" s="78">
        <f t="shared" si="7"/>
        <v>0</v>
      </c>
    </row>
    <row r="234" spans="1:7" outlineLevel="1" x14ac:dyDescent="0.25">
      <c r="A234" s="67" t="s">
        <v>754</v>
      </c>
      <c r="B234" s="81"/>
      <c r="F234" s="78"/>
      <c r="G234" s="78"/>
    </row>
    <row r="235" spans="1:7" outlineLevel="1" x14ac:dyDescent="0.25">
      <c r="A235" s="67" t="s">
        <v>755</v>
      </c>
      <c r="B235" s="81"/>
      <c r="F235" s="78"/>
      <c r="G235" s="78"/>
    </row>
    <row r="236" spans="1:7" outlineLevel="1" x14ac:dyDescent="0.25">
      <c r="A236" s="67" t="s">
        <v>756</v>
      </c>
      <c r="B236" s="81"/>
      <c r="F236" s="78"/>
      <c r="G236" s="78"/>
    </row>
    <row r="237" spans="1:7" ht="15" customHeight="1" x14ac:dyDescent="0.25">
      <c r="A237" s="75"/>
      <c r="B237" s="76" t="s">
        <v>757</v>
      </c>
      <c r="C237" s="75" t="s">
        <v>690</v>
      </c>
      <c r="D237" s="75" t="s">
        <v>691</v>
      </c>
      <c r="E237" s="82"/>
      <c r="F237" s="75" t="s">
        <v>518</v>
      </c>
      <c r="G237" s="75" t="s">
        <v>692</v>
      </c>
    </row>
    <row r="238" spans="1:7" x14ac:dyDescent="0.25">
      <c r="A238" s="67" t="s">
        <v>758</v>
      </c>
      <c r="B238" s="67" t="s">
        <v>723</v>
      </c>
      <c r="C238" s="98">
        <v>0.55147778077597798</v>
      </c>
      <c r="G238" s="67"/>
    </row>
    <row r="239" spans="1:7" x14ac:dyDescent="0.25">
      <c r="G239" s="67"/>
    </row>
    <row r="240" spans="1:7" x14ac:dyDescent="0.25">
      <c r="B240" s="85" t="s">
        <v>724</v>
      </c>
      <c r="G240" s="67"/>
    </row>
    <row r="241" spans="1:7" x14ac:dyDescent="0.25">
      <c r="A241" s="67" t="s">
        <v>759</v>
      </c>
      <c r="B241" s="67" t="s">
        <v>726</v>
      </c>
      <c r="C241" s="107">
        <v>1787.54326207999</v>
      </c>
      <c r="D241" s="314">
        <v>61348</v>
      </c>
      <c r="F241" s="78">
        <f>IF($C$249=0,"",IF(C241="[Mark as ND1 if not relevant]","",C241/$C$249))</f>
        <v>0.19129177928681765</v>
      </c>
      <c r="G241" s="78">
        <f>IF($D$249=0,"",IF(D241="[Mark as ND1 if not relevant]","",D241/$D$249))</f>
        <v>0.36033644245001528</v>
      </c>
    </row>
    <row r="242" spans="1:7" x14ac:dyDescent="0.25">
      <c r="A242" s="67" t="s">
        <v>760</v>
      </c>
      <c r="B242" s="67" t="s">
        <v>728</v>
      </c>
      <c r="C242" s="107">
        <v>1308.4197120199999</v>
      </c>
      <c r="D242" s="314">
        <v>25504</v>
      </c>
      <c r="F242" s="78">
        <f t="shared" ref="F242:F248" si="8">IF($C$249=0,"",IF(C242="[Mark as ND1 if not relevant]","",C242/$C$249))</f>
        <v>0.1400189523105658</v>
      </c>
      <c r="G242" s="78">
        <f t="shared" ref="G242:G248" si="9">IF($D$249=0,"",IF(D242="[Mark as ND1 if not relevant]","",D242/$D$249))</f>
        <v>0.1498014707609896</v>
      </c>
    </row>
    <row r="243" spans="1:7" x14ac:dyDescent="0.25">
      <c r="A243" s="67" t="s">
        <v>761</v>
      </c>
      <c r="B243" s="67" t="s">
        <v>730</v>
      </c>
      <c r="C243" s="107">
        <v>1747.0635115699999</v>
      </c>
      <c r="D243" s="314">
        <v>26749</v>
      </c>
      <c r="F243" s="78">
        <f t="shared" si="8"/>
        <v>0.18695988776597569</v>
      </c>
      <c r="G243" s="78">
        <f t="shared" si="9"/>
        <v>0.1571141601860771</v>
      </c>
    </row>
    <row r="244" spans="1:7" x14ac:dyDescent="0.25">
      <c r="A244" s="67" t="s">
        <v>762</v>
      </c>
      <c r="B244" s="67" t="s">
        <v>732</v>
      </c>
      <c r="C244" s="107">
        <v>2534.2166829899902</v>
      </c>
      <c r="D244" s="314">
        <v>35238</v>
      </c>
      <c r="F244" s="78">
        <f t="shared" si="8"/>
        <v>0.27119613196013342</v>
      </c>
      <c r="G244" s="78">
        <f t="shared" si="9"/>
        <v>0.2069755421375373</v>
      </c>
    </row>
    <row r="245" spans="1:7" x14ac:dyDescent="0.25">
      <c r="A245" s="67" t="s">
        <v>763</v>
      </c>
      <c r="B245" s="67" t="s">
        <v>734</v>
      </c>
      <c r="C245" s="107">
        <v>1967.34690595999</v>
      </c>
      <c r="D245" s="314">
        <v>21413</v>
      </c>
      <c r="F245" s="78">
        <f t="shared" si="8"/>
        <v>0.21053324867650752</v>
      </c>
      <c r="G245" s="78">
        <f t="shared" si="9"/>
        <v>0.12577238446538072</v>
      </c>
    </row>
    <row r="246" spans="1:7" x14ac:dyDescent="0.25">
      <c r="A246" s="67" t="s">
        <v>764</v>
      </c>
      <c r="B246" s="67" t="s">
        <v>736</v>
      </c>
      <c r="C246" s="67">
        <v>0</v>
      </c>
      <c r="D246" s="314">
        <v>0</v>
      </c>
      <c r="F246" s="78">
        <f t="shared" si="8"/>
        <v>0</v>
      </c>
      <c r="G246" s="78">
        <f t="shared" si="9"/>
        <v>0</v>
      </c>
    </row>
    <row r="247" spans="1:7" x14ac:dyDescent="0.25">
      <c r="A247" s="67" t="s">
        <v>765</v>
      </c>
      <c r="B247" s="67" t="s">
        <v>738</v>
      </c>
      <c r="C247" s="67">
        <v>0</v>
      </c>
      <c r="D247" s="67">
        <v>0</v>
      </c>
      <c r="F247" s="78">
        <f t="shared" si="8"/>
        <v>0</v>
      </c>
      <c r="G247" s="78">
        <f t="shared" si="9"/>
        <v>0</v>
      </c>
    </row>
    <row r="248" spans="1:7" x14ac:dyDescent="0.25">
      <c r="A248" s="67" t="s">
        <v>766</v>
      </c>
      <c r="B248" s="67" t="s">
        <v>740</v>
      </c>
      <c r="C248" s="67">
        <v>0</v>
      </c>
      <c r="D248" s="67">
        <v>0</v>
      </c>
      <c r="F248" s="78">
        <f t="shared" si="8"/>
        <v>0</v>
      </c>
      <c r="G248" s="78">
        <f t="shared" si="9"/>
        <v>0</v>
      </c>
    </row>
    <row r="249" spans="1:7" x14ac:dyDescent="0.25">
      <c r="A249" s="67" t="s">
        <v>767</v>
      </c>
      <c r="B249" s="94" t="s">
        <v>100</v>
      </c>
      <c r="C249" s="107">
        <f>SUM(C241:C248)</f>
        <v>9344.5900746199695</v>
      </c>
      <c r="D249" s="314">
        <f>SUM(D241:D248)</f>
        <v>170252</v>
      </c>
      <c r="F249" s="80">
        <f>SUM(F241:F248)</f>
        <v>1</v>
      </c>
      <c r="G249" s="80">
        <f>SUM(G241:G248)</f>
        <v>1</v>
      </c>
    </row>
    <row r="250" spans="1:7" outlineLevel="1" x14ac:dyDescent="0.25">
      <c r="A250" s="67" t="s">
        <v>768</v>
      </c>
      <c r="B250" s="81" t="s">
        <v>743</v>
      </c>
      <c r="F250" s="78">
        <f t="shared" ref="F250:F255" si="10">IF($C$249=0,"",IF(C250="[for completion]","",C250/$C$249))</f>
        <v>0</v>
      </c>
      <c r="G250" s="78">
        <f t="shared" ref="G250:G255" si="11">IF($D$249=0,"",IF(D250="[for completion]","",D250/$D$249))</f>
        <v>0</v>
      </c>
    </row>
    <row r="251" spans="1:7" outlineLevel="1" x14ac:dyDescent="0.25">
      <c r="A251" s="67" t="s">
        <v>769</v>
      </c>
      <c r="B251" s="81" t="s">
        <v>745</v>
      </c>
      <c r="F251" s="78">
        <f t="shared" si="10"/>
        <v>0</v>
      </c>
      <c r="G251" s="78">
        <f t="shared" si="11"/>
        <v>0</v>
      </c>
    </row>
    <row r="252" spans="1:7" outlineLevel="1" x14ac:dyDescent="0.25">
      <c r="A252" s="67" t="s">
        <v>770</v>
      </c>
      <c r="B252" s="81" t="s">
        <v>747</v>
      </c>
      <c r="F252" s="78">
        <f t="shared" si="10"/>
        <v>0</v>
      </c>
      <c r="G252" s="78">
        <f t="shared" si="11"/>
        <v>0</v>
      </c>
    </row>
    <row r="253" spans="1:7" outlineLevel="1" x14ac:dyDescent="0.25">
      <c r="A253" s="67" t="s">
        <v>771</v>
      </c>
      <c r="B253" s="81" t="s">
        <v>749</v>
      </c>
      <c r="F253" s="78">
        <f t="shared" si="10"/>
        <v>0</v>
      </c>
      <c r="G253" s="78">
        <f t="shared" si="11"/>
        <v>0</v>
      </c>
    </row>
    <row r="254" spans="1:7" outlineLevel="1" x14ac:dyDescent="0.25">
      <c r="A254" s="67" t="s">
        <v>772</v>
      </c>
      <c r="B254" s="81" t="s">
        <v>751</v>
      </c>
      <c r="F254" s="78">
        <f t="shared" si="10"/>
        <v>0</v>
      </c>
      <c r="G254" s="78">
        <f t="shared" si="11"/>
        <v>0</v>
      </c>
    </row>
    <row r="255" spans="1:7" outlineLevel="1" x14ac:dyDescent="0.25">
      <c r="A255" s="67" t="s">
        <v>773</v>
      </c>
      <c r="B255" s="81" t="s">
        <v>753</v>
      </c>
      <c r="F255" s="78">
        <f t="shared" si="10"/>
        <v>0</v>
      </c>
      <c r="G255" s="78">
        <f t="shared" si="11"/>
        <v>0</v>
      </c>
    </row>
    <row r="256" spans="1:7" outlineLevel="1" x14ac:dyDescent="0.25">
      <c r="A256" s="67" t="s">
        <v>774</v>
      </c>
      <c r="B256" s="81"/>
      <c r="F256" s="78"/>
      <c r="G256" s="78"/>
    </row>
    <row r="257" spans="1:14" outlineLevel="1" x14ac:dyDescent="0.25">
      <c r="A257" s="67" t="s">
        <v>775</v>
      </c>
      <c r="B257" s="81"/>
      <c r="F257" s="78"/>
      <c r="G257" s="78"/>
    </row>
    <row r="258" spans="1:14" outlineLevel="1" x14ac:dyDescent="0.25">
      <c r="A258" s="67" t="s">
        <v>776</v>
      </c>
      <c r="B258" s="81"/>
      <c r="F258" s="78"/>
      <c r="G258" s="78"/>
    </row>
    <row r="259" spans="1:14" ht="15" customHeight="1" x14ac:dyDescent="0.25">
      <c r="A259" s="75"/>
      <c r="B259" s="76" t="s">
        <v>777</v>
      </c>
      <c r="C259" s="75" t="s">
        <v>518</v>
      </c>
      <c r="D259" s="75"/>
      <c r="E259" s="82"/>
      <c r="F259" s="75"/>
      <c r="G259" s="75"/>
    </row>
    <row r="260" spans="1:14" x14ac:dyDescent="0.25">
      <c r="A260" s="67" t="s">
        <v>778</v>
      </c>
      <c r="B260" s="67" t="s">
        <v>779</v>
      </c>
      <c r="C260" s="108">
        <v>0.92993794050226253</v>
      </c>
      <c r="E260" s="80"/>
      <c r="F260" s="80"/>
      <c r="G260" s="80"/>
    </row>
    <row r="261" spans="1:14" x14ac:dyDescent="0.25">
      <c r="A261" s="67" t="s">
        <v>780</v>
      </c>
      <c r="B261" s="67" t="s">
        <v>781</v>
      </c>
      <c r="C261" s="108">
        <v>7.0049970554391952E-2</v>
      </c>
      <c r="E261" s="80"/>
      <c r="F261" s="80"/>
    </row>
    <row r="262" spans="1:14" x14ac:dyDescent="0.25">
      <c r="A262" s="67" t="s">
        <v>782</v>
      </c>
      <c r="B262" s="67" t="s">
        <v>783</v>
      </c>
      <c r="C262" s="80">
        <v>2.1906713016058932E-5</v>
      </c>
      <c r="E262" s="80"/>
      <c r="F262" s="80"/>
    </row>
    <row r="263" spans="1:14" x14ac:dyDescent="0.25">
      <c r="A263" s="67" t="s">
        <v>784</v>
      </c>
      <c r="B263" s="85" t="s">
        <v>979</v>
      </c>
      <c r="C263" s="80">
        <v>0</v>
      </c>
      <c r="D263" s="91"/>
      <c r="E263" s="91"/>
      <c r="F263" s="92"/>
      <c r="G263" s="92"/>
      <c r="H263" s="63"/>
      <c r="I263" s="67"/>
      <c r="J263" s="67"/>
      <c r="K263" s="67"/>
      <c r="L263" s="63"/>
      <c r="M263" s="63"/>
      <c r="N263" s="63"/>
    </row>
    <row r="264" spans="1:14" x14ac:dyDescent="0.25">
      <c r="A264" s="67" t="s">
        <v>985</v>
      </c>
      <c r="B264" s="67" t="s">
        <v>98</v>
      </c>
      <c r="C264" s="80">
        <v>0</v>
      </c>
      <c r="E264" s="80"/>
      <c r="F264" s="80"/>
    </row>
    <row r="265" spans="1:14" outlineLevel="1" x14ac:dyDescent="0.25">
      <c r="A265" s="67" t="s">
        <v>785</v>
      </c>
      <c r="B265" s="81" t="s">
        <v>786</v>
      </c>
      <c r="C265" s="80"/>
      <c r="E265" s="80"/>
      <c r="F265" s="80"/>
    </row>
    <row r="266" spans="1:14" outlineLevel="1" x14ac:dyDescent="0.25">
      <c r="A266" s="67" t="s">
        <v>787</v>
      </c>
      <c r="B266" s="81" t="s">
        <v>788</v>
      </c>
      <c r="C266" s="100"/>
      <c r="E266" s="80"/>
      <c r="F266" s="80"/>
    </row>
    <row r="267" spans="1:14" outlineLevel="1" x14ac:dyDescent="0.25">
      <c r="A267" s="67" t="s">
        <v>789</v>
      </c>
      <c r="B267" s="81" t="s">
        <v>790</v>
      </c>
      <c r="C267" s="80"/>
      <c r="E267" s="80"/>
      <c r="F267" s="80"/>
    </row>
    <row r="268" spans="1:14" outlineLevel="1" x14ac:dyDescent="0.25">
      <c r="A268" s="67" t="s">
        <v>791</v>
      </c>
      <c r="B268" s="81" t="s">
        <v>792</v>
      </c>
      <c r="C268" s="80"/>
      <c r="E268" s="80"/>
      <c r="F268" s="80"/>
    </row>
    <row r="269" spans="1:14" outlineLevel="1" x14ac:dyDescent="0.25">
      <c r="A269" s="67" t="s">
        <v>793</v>
      </c>
      <c r="B269" s="81" t="s">
        <v>794</v>
      </c>
      <c r="C269" s="80"/>
      <c r="E269" s="80"/>
      <c r="F269" s="80"/>
    </row>
    <row r="270" spans="1:14" outlineLevel="1" x14ac:dyDescent="0.25">
      <c r="A270" s="67" t="s">
        <v>795</v>
      </c>
      <c r="B270" s="81" t="s">
        <v>102</v>
      </c>
      <c r="C270" s="80"/>
      <c r="E270" s="80"/>
      <c r="F270" s="80"/>
    </row>
    <row r="271" spans="1:14" outlineLevel="1" x14ac:dyDescent="0.25">
      <c r="A271" s="67" t="s">
        <v>796</v>
      </c>
      <c r="B271" s="81" t="s">
        <v>102</v>
      </c>
      <c r="C271" s="80"/>
      <c r="E271" s="80"/>
      <c r="F271" s="80"/>
    </row>
    <row r="272" spans="1:14" outlineLevel="1" x14ac:dyDescent="0.25">
      <c r="A272" s="67" t="s">
        <v>797</v>
      </c>
      <c r="B272" s="81" t="s">
        <v>102</v>
      </c>
      <c r="C272" s="80"/>
      <c r="E272" s="80"/>
      <c r="F272" s="80"/>
    </row>
    <row r="273" spans="1:7" outlineLevel="1" x14ac:dyDescent="0.25">
      <c r="A273" s="67" t="s">
        <v>798</v>
      </c>
      <c r="B273" s="81" t="s">
        <v>102</v>
      </c>
      <c r="C273" s="80"/>
      <c r="E273" s="80"/>
      <c r="F273" s="80"/>
    </row>
    <row r="274" spans="1:7" outlineLevel="1" x14ac:dyDescent="0.25">
      <c r="A274" s="67" t="s">
        <v>799</v>
      </c>
      <c r="B274" s="81" t="s">
        <v>102</v>
      </c>
      <c r="C274" s="80"/>
      <c r="E274" s="80"/>
      <c r="F274" s="80"/>
    </row>
    <row r="275" spans="1:7" outlineLevel="1" x14ac:dyDescent="0.25">
      <c r="A275" s="67" t="s">
        <v>800</v>
      </c>
      <c r="B275" s="81" t="s">
        <v>102</v>
      </c>
      <c r="C275" s="80"/>
      <c r="E275" s="80"/>
      <c r="F275" s="80"/>
    </row>
    <row r="276" spans="1:7" ht="15" customHeight="1" x14ac:dyDescent="0.25">
      <c r="A276" s="75"/>
      <c r="B276" s="76" t="s">
        <v>801</v>
      </c>
      <c r="C276" s="75" t="s">
        <v>518</v>
      </c>
      <c r="D276" s="75"/>
      <c r="E276" s="82"/>
      <c r="F276" s="75"/>
      <c r="G276" s="77"/>
    </row>
    <row r="277" spans="1:7" x14ac:dyDescent="0.25">
      <c r="A277" s="67" t="s">
        <v>7</v>
      </c>
      <c r="B277" s="67" t="s">
        <v>980</v>
      </c>
      <c r="C277" s="98">
        <v>1</v>
      </c>
      <c r="E277" s="63"/>
      <c r="F277" s="63"/>
    </row>
    <row r="278" spans="1:7" x14ac:dyDescent="0.25">
      <c r="A278" s="67" t="s">
        <v>802</v>
      </c>
      <c r="B278" s="67" t="s">
        <v>803</v>
      </c>
      <c r="C278" s="98">
        <v>0</v>
      </c>
      <c r="E278" s="63"/>
      <c r="F278" s="63"/>
    </row>
    <row r="279" spans="1:7" x14ac:dyDescent="0.25">
      <c r="A279" s="67" t="s">
        <v>804</v>
      </c>
      <c r="B279" s="67" t="s">
        <v>98</v>
      </c>
      <c r="C279" s="98">
        <v>0</v>
      </c>
      <c r="E279" s="63"/>
      <c r="F279" s="63"/>
    </row>
    <row r="280" spans="1:7" outlineLevel="1" x14ac:dyDescent="0.25">
      <c r="A280" s="67" t="s">
        <v>805</v>
      </c>
      <c r="C280" s="98"/>
      <c r="E280" s="63"/>
      <c r="F280" s="63"/>
    </row>
    <row r="281" spans="1:7" outlineLevel="1" x14ac:dyDescent="0.25">
      <c r="A281" s="67" t="s">
        <v>806</v>
      </c>
      <c r="C281" s="98"/>
      <c r="E281" s="63"/>
      <c r="F281" s="63"/>
    </row>
    <row r="282" spans="1:7" outlineLevel="1" x14ac:dyDescent="0.25">
      <c r="A282" s="67" t="s">
        <v>807</v>
      </c>
      <c r="C282" s="98"/>
      <c r="E282" s="63"/>
      <c r="F282" s="63"/>
    </row>
    <row r="283" spans="1:7" outlineLevel="1" x14ac:dyDescent="0.25">
      <c r="A283" s="67" t="s">
        <v>808</v>
      </c>
      <c r="C283" s="98"/>
      <c r="E283" s="63"/>
      <c r="F283" s="63"/>
    </row>
    <row r="284" spans="1:7" outlineLevel="1" x14ac:dyDescent="0.25">
      <c r="A284" s="67" t="s">
        <v>809</v>
      </c>
      <c r="C284" s="98"/>
      <c r="E284" s="63"/>
      <c r="F284" s="63"/>
    </row>
    <row r="285" spans="1:7" outlineLevel="1" x14ac:dyDescent="0.25">
      <c r="A285" s="67" t="s">
        <v>810</v>
      </c>
      <c r="C285" s="98"/>
      <c r="E285" s="63"/>
      <c r="F285" s="63"/>
    </row>
    <row r="286" spans="1:7" ht="18.75" x14ac:dyDescent="0.25">
      <c r="A286" s="88"/>
      <c r="B286" s="89" t="s">
        <v>811</v>
      </c>
      <c r="C286" s="88"/>
      <c r="D286" s="88"/>
      <c r="E286" s="88"/>
      <c r="F286" s="90"/>
      <c r="G286" s="90"/>
    </row>
    <row r="287" spans="1:7" ht="15" customHeight="1" x14ac:dyDescent="0.25">
      <c r="A287" s="75"/>
      <c r="B287" s="76" t="s">
        <v>812</v>
      </c>
      <c r="C287" s="75" t="s">
        <v>690</v>
      </c>
      <c r="D287" s="75" t="s">
        <v>691</v>
      </c>
      <c r="E287" s="75"/>
      <c r="F287" s="75" t="s">
        <v>519</v>
      </c>
      <c r="G287" s="75" t="s">
        <v>692</v>
      </c>
    </row>
    <row r="288" spans="1:7" x14ac:dyDescent="0.25">
      <c r="A288" s="67" t="s">
        <v>813</v>
      </c>
      <c r="B288" s="67" t="s">
        <v>694</v>
      </c>
      <c r="C288" s="67" t="s">
        <v>34</v>
      </c>
      <c r="D288" s="91"/>
      <c r="E288" s="91"/>
      <c r="F288" s="92"/>
      <c r="G288" s="92"/>
    </row>
    <row r="289" spans="1:7" x14ac:dyDescent="0.25">
      <c r="A289" s="91"/>
      <c r="D289" s="91"/>
      <c r="E289" s="91"/>
      <c r="F289" s="92"/>
      <c r="G289" s="92"/>
    </row>
    <row r="290" spans="1:7" x14ac:dyDescent="0.25">
      <c r="B290" s="67" t="s">
        <v>695</v>
      </c>
      <c r="D290" s="91"/>
      <c r="E290" s="91"/>
      <c r="F290" s="92"/>
      <c r="G290" s="92"/>
    </row>
    <row r="291" spans="1:7" x14ac:dyDescent="0.25">
      <c r="A291" s="67" t="s">
        <v>814</v>
      </c>
      <c r="B291" s="85" t="s">
        <v>612</v>
      </c>
      <c r="C291" s="67" t="s">
        <v>34</v>
      </c>
      <c r="D291" s="67" t="s">
        <v>34</v>
      </c>
      <c r="E291" s="91"/>
      <c r="F291" s="78" t="str">
        <f t="shared" ref="F291:F314" si="12">IF($C$315=0,"",IF(C291="[for completion]","",C291/$C$315))</f>
        <v/>
      </c>
      <c r="G291" s="78" t="str">
        <f t="shared" ref="G291:G314" si="13">IF($D$315=0,"",IF(D291="[for completion]","",D291/$D$315))</f>
        <v/>
      </c>
    </row>
    <row r="292" spans="1:7" x14ac:dyDescent="0.25">
      <c r="A292" s="67" t="s">
        <v>815</v>
      </c>
      <c r="B292" s="85" t="s">
        <v>612</v>
      </c>
      <c r="C292" s="67" t="s">
        <v>34</v>
      </c>
      <c r="D292" s="67" t="s">
        <v>34</v>
      </c>
      <c r="E292" s="91"/>
      <c r="F292" s="78" t="str">
        <f t="shared" si="12"/>
        <v/>
      </c>
      <c r="G292" s="78" t="str">
        <f t="shared" si="13"/>
        <v/>
      </c>
    </row>
    <row r="293" spans="1:7" x14ac:dyDescent="0.25">
      <c r="A293" s="67" t="s">
        <v>816</v>
      </c>
      <c r="B293" s="85" t="s">
        <v>612</v>
      </c>
      <c r="C293" s="67" t="s">
        <v>34</v>
      </c>
      <c r="D293" s="67" t="s">
        <v>34</v>
      </c>
      <c r="E293" s="91"/>
      <c r="F293" s="78" t="str">
        <f t="shared" si="12"/>
        <v/>
      </c>
      <c r="G293" s="78" t="str">
        <f t="shared" si="13"/>
        <v/>
      </c>
    </row>
    <row r="294" spans="1:7" x14ac:dyDescent="0.25">
      <c r="A294" s="67" t="s">
        <v>817</v>
      </c>
      <c r="B294" s="85" t="s">
        <v>612</v>
      </c>
      <c r="C294" s="67" t="s">
        <v>34</v>
      </c>
      <c r="D294" s="67" t="s">
        <v>34</v>
      </c>
      <c r="E294" s="91"/>
      <c r="F294" s="78" t="str">
        <f t="shared" si="12"/>
        <v/>
      </c>
      <c r="G294" s="78" t="str">
        <f t="shared" si="13"/>
        <v/>
      </c>
    </row>
    <row r="295" spans="1:7" x14ac:dyDescent="0.25">
      <c r="A295" s="67" t="s">
        <v>818</v>
      </c>
      <c r="B295" s="85" t="s">
        <v>612</v>
      </c>
      <c r="C295" s="67" t="s">
        <v>34</v>
      </c>
      <c r="D295" s="67" t="s">
        <v>34</v>
      </c>
      <c r="E295" s="91"/>
      <c r="F295" s="78" t="str">
        <f t="shared" si="12"/>
        <v/>
      </c>
      <c r="G295" s="78" t="str">
        <f t="shared" si="13"/>
        <v/>
      </c>
    </row>
    <row r="296" spans="1:7" x14ac:dyDescent="0.25">
      <c r="A296" s="67" t="s">
        <v>819</v>
      </c>
      <c r="B296" s="85" t="s">
        <v>612</v>
      </c>
      <c r="C296" s="67" t="s">
        <v>34</v>
      </c>
      <c r="D296" s="67" t="s">
        <v>34</v>
      </c>
      <c r="E296" s="91"/>
      <c r="F296" s="78" t="str">
        <f t="shared" si="12"/>
        <v/>
      </c>
      <c r="G296" s="78" t="str">
        <f t="shared" si="13"/>
        <v/>
      </c>
    </row>
    <row r="297" spans="1:7" x14ac:dyDescent="0.25">
      <c r="A297" s="67" t="s">
        <v>820</v>
      </c>
      <c r="B297" s="85" t="s">
        <v>612</v>
      </c>
      <c r="C297" s="67" t="s">
        <v>34</v>
      </c>
      <c r="D297" s="67" t="s">
        <v>34</v>
      </c>
      <c r="E297" s="91"/>
      <c r="F297" s="78" t="str">
        <f t="shared" si="12"/>
        <v/>
      </c>
      <c r="G297" s="78" t="str">
        <f t="shared" si="13"/>
        <v/>
      </c>
    </row>
    <row r="298" spans="1:7" x14ac:dyDescent="0.25">
      <c r="A298" s="67" t="s">
        <v>821</v>
      </c>
      <c r="B298" s="85" t="s">
        <v>612</v>
      </c>
      <c r="C298" s="67" t="s">
        <v>34</v>
      </c>
      <c r="D298" s="67" t="s">
        <v>34</v>
      </c>
      <c r="E298" s="91"/>
      <c r="F298" s="78" t="str">
        <f t="shared" si="12"/>
        <v/>
      </c>
      <c r="G298" s="78" t="str">
        <f t="shared" si="13"/>
        <v/>
      </c>
    </row>
    <row r="299" spans="1:7" x14ac:dyDescent="0.25">
      <c r="A299" s="67" t="s">
        <v>822</v>
      </c>
      <c r="B299" s="85" t="s">
        <v>612</v>
      </c>
      <c r="C299" s="67" t="s">
        <v>34</v>
      </c>
      <c r="D299" s="67" t="s">
        <v>34</v>
      </c>
      <c r="E299" s="91"/>
      <c r="F299" s="78" t="str">
        <f t="shared" si="12"/>
        <v/>
      </c>
      <c r="G299" s="78" t="str">
        <f t="shared" si="13"/>
        <v/>
      </c>
    </row>
    <row r="300" spans="1:7" x14ac:dyDescent="0.25">
      <c r="A300" s="67" t="s">
        <v>823</v>
      </c>
      <c r="B300" s="85" t="s">
        <v>612</v>
      </c>
      <c r="C300" s="67" t="s">
        <v>34</v>
      </c>
      <c r="D300" s="67" t="s">
        <v>34</v>
      </c>
      <c r="E300" s="85"/>
      <c r="F300" s="78" t="str">
        <f t="shared" si="12"/>
        <v/>
      </c>
      <c r="G300" s="78" t="str">
        <f t="shared" si="13"/>
        <v/>
      </c>
    </row>
    <row r="301" spans="1:7" x14ac:dyDescent="0.25">
      <c r="A301" s="67" t="s">
        <v>824</v>
      </c>
      <c r="B301" s="85" t="s">
        <v>612</v>
      </c>
      <c r="C301" s="67" t="s">
        <v>34</v>
      </c>
      <c r="D301" s="67" t="s">
        <v>34</v>
      </c>
      <c r="E301" s="85"/>
      <c r="F301" s="78" t="str">
        <f t="shared" si="12"/>
        <v/>
      </c>
      <c r="G301" s="78" t="str">
        <f t="shared" si="13"/>
        <v/>
      </c>
    </row>
    <row r="302" spans="1:7" x14ac:dyDescent="0.25">
      <c r="A302" s="67" t="s">
        <v>825</v>
      </c>
      <c r="B302" s="85" t="s">
        <v>612</v>
      </c>
      <c r="C302" s="67" t="s">
        <v>34</v>
      </c>
      <c r="D302" s="67" t="s">
        <v>34</v>
      </c>
      <c r="E302" s="85"/>
      <c r="F302" s="78" t="str">
        <f t="shared" si="12"/>
        <v/>
      </c>
      <c r="G302" s="78" t="str">
        <f t="shared" si="13"/>
        <v/>
      </c>
    </row>
    <row r="303" spans="1:7" x14ac:dyDescent="0.25">
      <c r="A303" s="67" t="s">
        <v>826</v>
      </c>
      <c r="B303" s="85" t="s">
        <v>612</v>
      </c>
      <c r="C303" s="67" t="s">
        <v>34</v>
      </c>
      <c r="D303" s="67" t="s">
        <v>34</v>
      </c>
      <c r="E303" s="85"/>
      <c r="F303" s="78" t="str">
        <f t="shared" si="12"/>
        <v/>
      </c>
      <c r="G303" s="78" t="str">
        <f t="shared" si="13"/>
        <v/>
      </c>
    </row>
    <row r="304" spans="1:7" x14ac:dyDescent="0.25">
      <c r="A304" s="67" t="s">
        <v>827</v>
      </c>
      <c r="B304" s="85" t="s">
        <v>612</v>
      </c>
      <c r="C304" s="67" t="s">
        <v>34</v>
      </c>
      <c r="D304" s="67" t="s">
        <v>34</v>
      </c>
      <c r="E304" s="85"/>
      <c r="F304" s="78" t="str">
        <f t="shared" si="12"/>
        <v/>
      </c>
      <c r="G304" s="78" t="str">
        <f t="shared" si="13"/>
        <v/>
      </c>
    </row>
    <row r="305" spans="1:7" x14ac:dyDescent="0.25">
      <c r="A305" s="67" t="s">
        <v>828</v>
      </c>
      <c r="B305" s="85" t="s">
        <v>612</v>
      </c>
      <c r="C305" s="67" t="s">
        <v>34</v>
      </c>
      <c r="D305" s="67" t="s">
        <v>34</v>
      </c>
      <c r="E305" s="85"/>
      <c r="F305" s="78" t="str">
        <f t="shared" si="12"/>
        <v/>
      </c>
      <c r="G305" s="78" t="str">
        <f t="shared" si="13"/>
        <v/>
      </c>
    </row>
    <row r="306" spans="1:7" x14ac:dyDescent="0.25">
      <c r="A306" s="67" t="s">
        <v>829</v>
      </c>
      <c r="B306" s="85" t="s">
        <v>612</v>
      </c>
      <c r="C306" s="67" t="s">
        <v>34</v>
      </c>
      <c r="D306" s="67" t="s">
        <v>34</v>
      </c>
      <c r="F306" s="78" t="str">
        <f t="shared" si="12"/>
        <v/>
      </c>
      <c r="G306" s="78" t="str">
        <f t="shared" si="13"/>
        <v/>
      </c>
    </row>
    <row r="307" spans="1:7" x14ac:dyDescent="0.25">
      <c r="A307" s="67" t="s">
        <v>830</v>
      </c>
      <c r="B307" s="85" t="s">
        <v>612</v>
      </c>
      <c r="C307" s="67" t="s">
        <v>34</v>
      </c>
      <c r="D307" s="67" t="s">
        <v>34</v>
      </c>
      <c r="E307" s="80"/>
      <c r="F307" s="78" t="str">
        <f t="shared" si="12"/>
        <v/>
      </c>
      <c r="G307" s="78" t="str">
        <f t="shared" si="13"/>
        <v/>
      </c>
    </row>
    <row r="308" spans="1:7" x14ac:dyDescent="0.25">
      <c r="A308" s="67" t="s">
        <v>831</v>
      </c>
      <c r="B308" s="85" t="s">
        <v>612</v>
      </c>
      <c r="C308" s="67" t="s">
        <v>34</v>
      </c>
      <c r="D308" s="67" t="s">
        <v>34</v>
      </c>
      <c r="E308" s="80"/>
      <c r="F308" s="78" t="str">
        <f t="shared" si="12"/>
        <v/>
      </c>
      <c r="G308" s="78" t="str">
        <f t="shared" si="13"/>
        <v/>
      </c>
    </row>
    <row r="309" spans="1:7" x14ac:dyDescent="0.25">
      <c r="A309" s="67" t="s">
        <v>832</v>
      </c>
      <c r="B309" s="85" t="s">
        <v>612</v>
      </c>
      <c r="C309" s="67" t="s">
        <v>34</v>
      </c>
      <c r="D309" s="67" t="s">
        <v>34</v>
      </c>
      <c r="E309" s="80"/>
      <c r="F309" s="78" t="str">
        <f t="shared" si="12"/>
        <v/>
      </c>
      <c r="G309" s="78" t="str">
        <f t="shared" si="13"/>
        <v/>
      </c>
    </row>
    <row r="310" spans="1:7" x14ac:dyDescent="0.25">
      <c r="A310" s="67" t="s">
        <v>833</v>
      </c>
      <c r="B310" s="85" t="s">
        <v>612</v>
      </c>
      <c r="C310" s="67" t="s">
        <v>34</v>
      </c>
      <c r="D310" s="67" t="s">
        <v>34</v>
      </c>
      <c r="E310" s="80"/>
      <c r="F310" s="78" t="str">
        <f t="shared" si="12"/>
        <v/>
      </c>
      <c r="G310" s="78" t="str">
        <f t="shared" si="13"/>
        <v/>
      </c>
    </row>
    <row r="311" spans="1:7" x14ac:dyDescent="0.25">
      <c r="A311" s="67" t="s">
        <v>834</v>
      </c>
      <c r="B311" s="85" t="s">
        <v>612</v>
      </c>
      <c r="C311" s="67" t="s">
        <v>34</v>
      </c>
      <c r="D311" s="67" t="s">
        <v>34</v>
      </c>
      <c r="E311" s="80"/>
      <c r="F311" s="78" t="str">
        <f t="shared" si="12"/>
        <v/>
      </c>
      <c r="G311" s="78" t="str">
        <f t="shared" si="13"/>
        <v/>
      </c>
    </row>
    <row r="312" spans="1:7" x14ac:dyDescent="0.25">
      <c r="A312" s="67" t="s">
        <v>835</v>
      </c>
      <c r="B312" s="85" t="s">
        <v>612</v>
      </c>
      <c r="C312" s="67" t="s">
        <v>34</v>
      </c>
      <c r="D312" s="67" t="s">
        <v>34</v>
      </c>
      <c r="E312" s="80"/>
      <c r="F312" s="78" t="str">
        <f t="shared" si="12"/>
        <v/>
      </c>
      <c r="G312" s="78" t="str">
        <f t="shared" si="13"/>
        <v/>
      </c>
    </row>
    <row r="313" spans="1:7" x14ac:dyDescent="0.25">
      <c r="A313" s="67" t="s">
        <v>836</v>
      </c>
      <c r="B313" s="85" t="s">
        <v>612</v>
      </c>
      <c r="C313" s="67" t="s">
        <v>34</v>
      </c>
      <c r="D313" s="67" t="s">
        <v>34</v>
      </c>
      <c r="E313" s="80"/>
      <c r="F313" s="78" t="str">
        <f t="shared" si="12"/>
        <v/>
      </c>
      <c r="G313" s="78" t="str">
        <f t="shared" si="13"/>
        <v/>
      </c>
    </row>
    <row r="314" spans="1:7" x14ac:dyDescent="0.25">
      <c r="A314" s="67" t="s">
        <v>837</v>
      </c>
      <c r="B314" s="85" t="s">
        <v>612</v>
      </c>
      <c r="C314" s="67" t="s">
        <v>34</v>
      </c>
      <c r="D314" s="67" t="s">
        <v>34</v>
      </c>
      <c r="E314" s="80"/>
      <c r="F314" s="78" t="str">
        <f t="shared" si="12"/>
        <v/>
      </c>
      <c r="G314" s="78" t="str">
        <f t="shared" si="13"/>
        <v/>
      </c>
    </row>
    <row r="315" spans="1:7" x14ac:dyDescent="0.25">
      <c r="A315" s="67" t="s">
        <v>838</v>
      </c>
      <c r="B315" s="94" t="s">
        <v>100</v>
      </c>
      <c r="C315" s="85">
        <f>SUM(C291:C314)</f>
        <v>0</v>
      </c>
      <c r="D315" s="85">
        <f>SUM(D291:D314)</f>
        <v>0</v>
      </c>
      <c r="E315" s="80"/>
      <c r="F315" s="95">
        <f>SUM(F291:F314)</f>
        <v>0</v>
      </c>
      <c r="G315" s="95">
        <f>SUM(G291:G314)</f>
        <v>0</v>
      </c>
    </row>
    <row r="316" spans="1:7" ht="15" customHeight="1" x14ac:dyDescent="0.25">
      <c r="A316" s="75"/>
      <c r="B316" s="76" t="s">
        <v>839</v>
      </c>
      <c r="C316" s="75" t="s">
        <v>690</v>
      </c>
      <c r="D316" s="75" t="s">
        <v>691</v>
      </c>
      <c r="E316" s="75"/>
      <c r="F316" s="75" t="s">
        <v>519</v>
      </c>
      <c r="G316" s="75" t="s">
        <v>692</v>
      </c>
    </row>
    <row r="317" spans="1:7" x14ac:dyDescent="0.25">
      <c r="A317" s="67" t="s">
        <v>840</v>
      </c>
      <c r="B317" s="67" t="s">
        <v>723</v>
      </c>
      <c r="C317" s="98" t="s">
        <v>34</v>
      </c>
      <c r="G317" s="67"/>
    </row>
    <row r="318" spans="1:7" x14ac:dyDescent="0.25">
      <c r="G318" s="67"/>
    </row>
    <row r="319" spans="1:7" x14ac:dyDescent="0.25">
      <c r="B319" s="85" t="s">
        <v>724</v>
      </c>
      <c r="G319" s="67"/>
    </row>
    <row r="320" spans="1:7" x14ac:dyDescent="0.25">
      <c r="A320" s="67" t="s">
        <v>841</v>
      </c>
      <c r="B320" s="67" t="s">
        <v>726</v>
      </c>
      <c r="C320" s="67" t="s">
        <v>34</v>
      </c>
      <c r="D320" s="67" t="s">
        <v>34</v>
      </c>
      <c r="F320" s="78" t="str">
        <f>IF($C$328=0,"",IF(C320="[for completion]","",C320/$C$328))</f>
        <v/>
      </c>
      <c r="G320" s="78" t="str">
        <f>IF($D$328=0,"",IF(D320="[for completion]","",D320/$D$328))</f>
        <v/>
      </c>
    </row>
    <row r="321" spans="1:7" x14ac:dyDescent="0.25">
      <c r="A321" s="67" t="s">
        <v>842</v>
      </c>
      <c r="B321" s="67" t="s">
        <v>728</v>
      </c>
      <c r="C321" s="67" t="s">
        <v>34</v>
      </c>
      <c r="D321" s="67" t="s">
        <v>34</v>
      </c>
      <c r="F321" s="78" t="str">
        <f t="shared" ref="F321:F334" si="14">IF($C$328=0,"",IF(C321="[for completion]","",C321/$C$328))</f>
        <v/>
      </c>
      <c r="G321" s="78" t="str">
        <f t="shared" ref="G321:G334" si="15">IF($D$328=0,"",IF(D321="[for completion]","",D321/$D$328))</f>
        <v/>
      </c>
    </row>
    <row r="322" spans="1:7" x14ac:dyDescent="0.25">
      <c r="A322" s="67" t="s">
        <v>843</v>
      </c>
      <c r="B322" s="67" t="s">
        <v>730</v>
      </c>
      <c r="C322" s="67" t="s">
        <v>34</v>
      </c>
      <c r="D322" s="67" t="s">
        <v>34</v>
      </c>
      <c r="F322" s="78" t="str">
        <f t="shared" si="14"/>
        <v/>
      </c>
      <c r="G322" s="78" t="str">
        <f t="shared" si="15"/>
        <v/>
      </c>
    </row>
    <row r="323" spans="1:7" x14ac:dyDescent="0.25">
      <c r="A323" s="67" t="s">
        <v>844</v>
      </c>
      <c r="B323" s="67" t="s">
        <v>732</v>
      </c>
      <c r="C323" s="67" t="s">
        <v>34</v>
      </c>
      <c r="D323" s="67" t="s">
        <v>34</v>
      </c>
      <c r="F323" s="78" t="str">
        <f t="shared" si="14"/>
        <v/>
      </c>
      <c r="G323" s="78" t="str">
        <f t="shared" si="15"/>
        <v/>
      </c>
    </row>
    <row r="324" spans="1:7" x14ac:dyDescent="0.25">
      <c r="A324" s="67" t="s">
        <v>845</v>
      </c>
      <c r="B324" s="67" t="s">
        <v>734</v>
      </c>
      <c r="C324" s="67" t="s">
        <v>34</v>
      </c>
      <c r="D324" s="67" t="s">
        <v>34</v>
      </c>
      <c r="F324" s="78" t="str">
        <f t="shared" si="14"/>
        <v/>
      </c>
      <c r="G324" s="78" t="str">
        <f t="shared" si="15"/>
        <v/>
      </c>
    </row>
    <row r="325" spans="1:7" x14ac:dyDescent="0.25">
      <c r="A325" s="67" t="s">
        <v>846</v>
      </c>
      <c r="B325" s="67" t="s">
        <v>736</v>
      </c>
      <c r="C325" s="67" t="s">
        <v>34</v>
      </c>
      <c r="D325" s="67" t="s">
        <v>34</v>
      </c>
      <c r="F325" s="78" t="str">
        <f t="shared" si="14"/>
        <v/>
      </c>
      <c r="G325" s="78" t="str">
        <f t="shared" si="15"/>
        <v/>
      </c>
    </row>
    <row r="326" spans="1:7" x14ac:dyDescent="0.25">
      <c r="A326" s="67" t="s">
        <v>847</v>
      </c>
      <c r="B326" s="67" t="s">
        <v>738</v>
      </c>
      <c r="C326" s="67" t="s">
        <v>34</v>
      </c>
      <c r="D326" s="67" t="s">
        <v>34</v>
      </c>
      <c r="F326" s="78" t="str">
        <f t="shared" si="14"/>
        <v/>
      </c>
      <c r="G326" s="78" t="str">
        <f t="shared" si="15"/>
        <v/>
      </c>
    </row>
    <row r="327" spans="1:7" x14ac:dyDescent="0.25">
      <c r="A327" s="67" t="s">
        <v>848</v>
      </c>
      <c r="B327" s="67" t="s">
        <v>740</v>
      </c>
      <c r="C327" s="67" t="s">
        <v>34</v>
      </c>
      <c r="D327" s="67" t="s">
        <v>34</v>
      </c>
      <c r="F327" s="78" t="str">
        <f t="shared" si="14"/>
        <v/>
      </c>
      <c r="G327" s="78" t="str">
        <f t="shared" si="15"/>
        <v/>
      </c>
    </row>
    <row r="328" spans="1:7" x14ac:dyDescent="0.25">
      <c r="A328" s="67" t="s">
        <v>849</v>
      </c>
      <c r="B328" s="94" t="s">
        <v>100</v>
      </c>
      <c r="C328" s="67">
        <f>SUM(C320:C327)</f>
        <v>0</v>
      </c>
      <c r="D328" s="67">
        <f>SUM(D320:D327)</f>
        <v>0</v>
      </c>
      <c r="F328" s="80">
        <f>SUM(F320:F327)</f>
        <v>0</v>
      </c>
      <c r="G328" s="80">
        <f>SUM(G320:G327)</f>
        <v>0</v>
      </c>
    </row>
    <row r="329" spans="1:7" outlineLevel="1" x14ac:dyDescent="0.25">
      <c r="A329" s="67" t="s">
        <v>850</v>
      </c>
      <c r="B329" s="81" t="s">
        <v>743</v>
      </c>
      <c r="F329" s="78" t="str">
        <f t="shared" si="14"/>
        <v/>
      </c>
      <c r="G329" s="78" t="str">
        <f t="shared" si="15"/>
        <v/>
      </c>
    </row>
    <row r="330" spans="1:7" outlineLevel="1" x14ac:dyDescent="0.25">
      <c r="A330" s="67" t="s">
        <v>851</v>
      </c>
      <c r="B330" s="81" t="s">
        <v>745</v>
      </c>
      <c r="F330" s="78" t="str">
        <f t="shared" si="14"/>
        <v/>
      </c>
      <c r="G330" s="78" t="str">
        <f t="shared" si="15"/>
        <v/>
      </c>
    </row>
    <row r="331" spans="1:7" outlineLevel="1" x14ac:dyDescent="0.25">
      <c r="A331" s="67" t="s">
        <v>852</v>
      </c>
      <c r="B331" s="81" t="s">
        <v>747</v>
      </c>
      <c r="F331" s="78" t="str">
        <f t="shared" si="14"/>
        <v/>
      </c>
      <c r="G331" s="78" t="str">
        <f t="shared" si="15"/>
        <v/>
      </c>
    </row>
    <row r="332" spans="1:7" outlineLevel="1" x14ac:dyDescent="0.25">
      <c r="A332" s="67" t="s">
        <v>853</v>
      </c>
      <c r="B332" s="81" t="s">
        <v>749</v>
      </c>
      <c r="F332" s="78" t="str">
        <f t="shared" si="14"/>
        <v/>
      </c>
      <c r="G332" s="78" t="str">
        <f t="shared" si="15"/>
        <v/>
      </c>
    </row>
    <row r="333" spans="1:7" outlineLevel="1" x14ac:dyDescent="0.25">
      <c r="A333" s="67" t="s">
        <v>854</v>
      </c>
      <c r="B333" s="81" t="s">
        <v>751</v>
      </c>
      <c r="F333" s="78" t="str">
        <f t="shared" si="14"/>
        <v/>
      </c>
      <c r="G333" s="78" t="str">
        <f t="shared" si="15"/>
        <v/>
      </c>
    </row>
    <row r="334" spans="1:7" outlineLevel="1" x14ac:dyDescent="0.25">
      <c r="A334" s="67" t="s">
        <v>855</v>
      </c>
      <c r="B334" s="81" t="s">
        <v>753</v>
      </c>
      <c r="F334" s="78" t="str">
        <f t="shared" si="14"/>
        <v/>
      </c>
      <c r="G334" s="78" t="str">
        <f t="shared" si="15"/>
        <v/>
      </c>
    </row>
    <row r="335" spans="1:7" outlineLevel="1" x14ac:dyDescent="0.25">
      <c r="A335" s="67" t="s">
        <v>856</v>
      </c>
      <c r="B335" s="81"/>
      <c r="F335" s="78"/>
      <c r="G335" s="78"/>
    </row>
    <row r="336" spans="1:7" outlineLevel="1" x14ac:dyDescent="0.25">
      <c r="A336" s="67" t="s">
        <v>857</v>
      </c>
      <c r="B336" s="81"/>
      <c r="F336" s="78"/>
      <c r="G336" s="78"/>
    </row>
    <row r="337" spans="1:7" outlineLevel="1" x14ac:dyDescent="0.25">
      <c r="A337" s="67" t="s">
        <v>858</v>
      </c>
      <c r="B337" s="81"/>
      <c r="F337" s="80"/>
      <c r="G337" s="80"/>
    </row>
    <row r="338" spans="1:7" ht="15" customHeight="1" x14ac:dyDescent="0.25">
      <c r="A338" s="75"/>
      <c r="B338" s="76" t="s">
        <v>859</v>
      </c>
      <c r="C338" s="75" t="s">
        <v>690</v>
      </c>
      <c r="D338" s="75" t="s">
        <v>691</v>
      </c>
      <c r="E338" s="75"/>
      <c r="F338" s="75" t="s">
        <v>519</v>
      </c>
      <c r="G338" s="75" t="s">
        <v>692</v>
      </c>
    </row>
    <row r="339" spans="1:7" x14ac:dyDescent="0.25">
      <c r="A339" s="67" t="s">
        <v>860</v>
      </c>
      <c r="B339" s="67" t="s">
        <v>723</v>
      </c>
      <c r="C339" s="98" t="s">
        <v>69</v>
      </c>
      <c r="G339" s="67"/>
    </row>
    <row r="340" spans="1:7" x14ac:dyDescent="0.25">
      <c r="G340" s="67"/>
    </row>
    <row r="341" spans="1:7" x14ac:dyDescent="0.25">
      <c r="B341" s="85" t="s">
        <v>724</v>
      </c>
      <c r="G341" s="67"/>
    </row>
    <row r="342" spans="1:7" x14ac:dyDescent="0.25">
      <c r="A342" s="67" t="s">
        <v>861</v>
      </c>
      <c r="B342" s="67" t="s">
        <v>726</v>
      </c>
      <c r="C342" s="67" t="s">
        <v>69</v>
      </c>
      <c r="D342" s="67" t="s">
        <v>69</v>
      </c>
      <c r="F342" s="78" t="str">
        <f>IF($C$350=0,"",IF(C342="[Mark as ND1 if not relevant]","",C342/$C$350))</f>
        <v/>
      </c>
      <c r="G342" s="78" t="str">
        <f>IF($D$350=0,"",IF(D342="[Mark as ND1 if not relevant]","",D342/$D$350))</f>
        <v/>
      </c>
    </row>
    <row r="343" spans="1:7" x14ac:dyDescent="0.25">
      <c r="A343" s="67" t="s">
        <v>862</v>
      </c>
      <c r="B343" s="67" t="s">
        <v>728</v>
      </c>
      <c r="C343" s="67" t="s">
        <v>69</v>
      </c>
      <c r="D343" s="67" t="s">
        <v>69</v>
      </c>
      <c r="F343" s="78" t="str">
        <f t="shared" ref="F343:F349" si="16">IF($C$350=0,"",IF(C343="[Mark as ND1 if not relevant]","",C343/$C$350))</f>
        <v/>
      </c>
      <c r="G343" s="78" t="str">
        <f t="shared" ref="G343:G349" si="17">IF($D$350=0,"",IF(D343="[Mark as ND1 if not relevant]","",D343/$D$350))</f>
        <v/>
      </c>
    </row>
    <row r="344" spans="1:7" x14ac:dyDescent="0.25">
      <c r="A344" s="67" t="s">
        <v>863</v>
      </c>
      <c r="B344" s="67" t="s">
        <v>730</v>
      </c>
      <c r="C344" s="67" t="s">
        <v>69</v>
      </c>
      <c r="D344" s="67" t="s">
        <v>69</v>
      </c>
      <c r="F344" s="78" t="str">
        <f t="shared" si="16"/>
        <v/>
      </c>
      <c r="G344" s="78" t="str">
        <f t="shared" si="17"/>
        <v/>
      </c>
    </row>
    <row r="345" spans="1:7" x14ac:dyDescent="0.25">
      <c r="A345" s="67" t="s">
        <v>864</v>
      </c>
      <c r="B345" s="67" t="s">
        <v>732</v>
      </c>
      <c r="C345" s="67" t="s">
        <v>69</v>
      </c>
      <c r="D345" s="67" t="s">
        <v>69</v>
      </c>
      <c r="F345" s="78" t="str">
        <f t="shared" si="16"/>
        <v/>
      </c>
      <c r="G345" s="78" t="str">
        <f t="shared" si="17"/>
        <v/>
      </c>
    </row>
    <row r="346" spans="1:7" x14ac:dyDescent="0.25">
      <c r="A346" s="67" t="s">
        <v>865</v>
      </c>
      <c r="B346" s="67" t="s">
        <v>734</v>
      </c>
      <c r="C346" s="67" t="s">
        <v>69</v>
      </c>
      <c r="D346" s="67" t="s">
        <v>69</v>
      </c>
      <c r="F346" s="78" t="str">
        <f t="shared" si="16"/>
        <v/>
      </c>
      <c r="G346" s="78" t="str">
        <f t="shared" si="17"/>
        <v/>
      </c>
    </row>
    <row r="347" spans="1:7" x14ac:dyDescent="0.25">
      <c r="A347" s="67" t="s">
        <v>866</v>
      </c>
      <c r="B347" s="67" t="s">
        <v>736</v>
      </c>
      <c r="C347" s="67" t="s">
        <v>69</v>
      </c>
      <c r="D347" s="67" t="s">
        <v>69</v>
      </c>
      <c r="F347" s="78" t="str">
        <f t="shared" si="16"/>
        <v/>
      </c>
      <c r="G347" s="78" t="str">
        <f t="shared" si="17"/>
        <v/>
      </c>
    </row>
    <row r="348" spans="1:7" x14ac:dyDescent="0.25">
      <c r="A348" s="67" t="s">
        <v>867</v>
      </c>
      <c r="B348" s="67" t="s">
        <v>738</v>
      </c>
      <c r="C348" s="67" t="s">
        <v>69</v>
      </c>
      <c r="D348" s="67" t="s">
        <v>69</v>
      </c>
      <c r="F348" s="78" t="str">
        <f t="shared" si="16"/>
        <v/>
      </c>
      <c r="G348" s="78" t="str">
        <f t="shared" si="17"/>
        <v/>
      </c>
    </row>
    <row r="349" spans="1:7" x14ac:dyDescent="0.25">
      <c r="A349" s="67" t="s">
        <v>868</v>
      </c>
      <c r="B349" s="67" t="s">
        <v>740</v>
      </c>
      <c r="C349" s="67" t="s">
        <v>69</v>
      </c>
      <c r="D349" s="67" t="s">
        <v>69</v>
      </c>
      <c r="F349" s="78" t="str">
        <f t="shared" si="16"/>
        <v/>
      </c>
      <c r="G349" s="78" t="str">
        <f t="shared" si="17"/>
        <v/>
      </c>
    </row>
    <row r="350" spans="1:7" x14ac:dyDescent="0.25">
      <c r="A350" s="67" t="s">
        <v>869</v>
      </c>
      <c r="B350" s="94" t="s">
        <v>100</v>
      </c>
      <c r="C350" s="67">
        <f>SUM(C342:C349)</f>
        <v>0</v>
      </c>
      <c r="D350" s="67">
        <f>SUM(D342:D349)</f>
        <v>0</v>
      </c>
      <c r="F350" s="80">
        <f>SUM(F342:F349)</f>
        <v>0</v>
      </c>
      <c r="G350" s="80">
        <f>SUM(G342:G349)</f>
        <v>0</v>
      </c>
    </row>
    <row r="351" spans="1:7" outlineLevel="1" x14ac:dyDescent="0.25">
      <c r="A351" s="67" t="s">
        <v>870</v>
      </c>
      <c r="B351" s="81" t="s">
        <v>743</v>
      </c>
      <c r="F351" s="78" t="str">
        <f t="shared" ref="F351:F356" si="18">IF($C$350=0,"",IF(C351="[for completion]","",C351/$C$350))</f>
        <v/>
      </c>
      <c r="G351" s="78" t="str">
        <f t="shared" ref="G351:G356" si="19">IF($D$350=0,"",IF(D351="[for completion]","",D351/$D$350))</f>
        <v/>
      </c>
    </row>
    <row r="352" spans="1:7" outlineLevel="1" x14ac:dyDescent="0.25">
      <c r="A352" s="67" t="s">
        <v>871</v>
      </c>
      <c r="B352" s="81" t="s">
        <v>745</v>
      </c>
      <c r="F352" s="78" t="str">
        <f t="shared" si="18"/>
        <v/>
      </c>
      <c r="G352" s="78" t="str">
        <f t="shared" si="19"/>
        <v/>
      </c>
    </row>
    <row r="353" spans="1:7" outlineLevel="1" x14ac:dyDescent="0.25">
      <c r="A353" s="67" t="s">
        <v>872</v>
      </c>
      <c r="B353" s="81" t="s">
        <v>747</v>
      </c>
      <c r="F353" s="78" t="str">
        <f t="shared" si="18"/>
        <v/>
      </c>
      <c r="G353" s="78" t="str">
        <f t="shared" si="19"/>
        <v/>
      </c>
    </row>
    <row r="354" spans="1:7" outlineLevel="1" x14ac:dyDescent="0.25">
      <c r="A354" s="67" t="s">
        <v>873</v>
      </c>
      <c r="B354" s="81" t="s">
        <v>749</v>
      </c>
      <c r="F354" s="78" t="str">
        <f t="shared" si="18"/>
        <v/>
      </c>
      <c r="G354" s="78" t="str">
        <f t="shared" si="19"/>
        <v/>
      </c>
    </row>
    <row r="355" spans="1:7" outlineLevel="1" x14ac:dyDescent="0.25">
      <c r="A355" s="67" t="s">
        <v>874</v>
      </c>
      <c r="B355" s="81" t="s">
        <v>751</v>
      </c>
      <c r="F355" s="78" t="str">
        <f t="shared" si="18"/>
        <v/>
      </c>
      <c r="G355" s="78" t="str">
        <f t="shared" si="19"/>
        <v/>
      </c>
    </row>
    <row r="356" spans="1:7" outlineLevel="1" x14ac:dyDescent="0.25">
      <c r="A356" s="67" t="s">
        <v>875</v>
      </c>
      <c r="B356" s="81" t="s">
        <v>753</v>
      </c>
      <c r="F356" s="78" t="str">
        <f t="shared" si="18"/>
        <v/>
      </c>
      <c r="G356" s="78" t="str">
        <f t="shared" si="19"/>
        <v/>
      </c>
    </row>
    <row r="357" spans="1:7" outlineLevel="1" x14ac:dyDescent="0.25">
      <c r="A357" s="67" t="s">
        <v>876</v>
      </c>
      <c r="B357" s="81"/>
      <c r="F357" s="78"/>
      <c r="G357" s="78"/>
    </row>
    <row r="358" spans="1:7" outlineLevel="1" x14ac:dyDescent="0.25">
      <c r="A358" s="67" t="s">
        <v>877</v>
      </c>
      <c r="B358" s="81"/>
      <c r="F358" s="78"/>
      <c r="G358" s="78"/>
    </row>
    <row r="359" spans="1:7" outlineLevel="1" x14ac:dyDescent="0.25">
      <c r="A359" s="67" t="s">
        <v>878</v>
      </c>
      <c r="B359" s="81"/>
      <c r="F359" s="78"/>
      <c r="G359" s="80"/>
    </row>
    <row r="360" spans="1:7" ht="15" customHeight="1" x14ac:dyDescent="0.25">
      <c r="A360" s="75"/>
      <c r="B360" s="76" t="s">
        <v>879</v>
      </c>
      <c r="C360" s="75" t="s">
        <v>880</v>
      </c>
      <c r="D360" s="75"/>
      <c r="E360" s="75"/>
      <c r="F360" s="75"/>
      <c r="G360" s="77"/>
    </row>
    <row r="361" spans="1:7" x14ac:dyDescent="0.25">
      <c r="A361" s="67" t="s">
        <v>881</v>
      </c>
      <c r="B361" s="85" t="s">
        <v>882</v>
      </c>
      <c r="C361" s="98" t="s">
        <v>34</v>
      </c>
      <c r="G361" s="67"/>
    </row>
    <row r="362" spans="1:7" x14ac:dyDescent="0.25">
      <c r="A362" s="67" t="s">
        <v>883</v>
      </c>
      <c r="B362" s="85" t="s">
        <v>884</v>
      </c>
      <c r="C362" s="98" t="s">
        <v>34</v>
      </c>
      <c r="G362" s="67"/>
    </row>
    <row r="363" spans="1:7" x14ac:dyDescent="0.25">
      <c r="A363" s="67" t="s">
        <v>885</v>
      </c>
      <c r="B363" s="85" t="s">
        <v>886</v>
      </c>
      <c r="C363" s="98" t="s">
        <v>34</v>
      </c>
      <c r="G363" s="67"/>
    </row>
    <row r="364" spans="1:7" x14ac:dyDescent="0.25">
      <c r="A364" s="67" t="s">
        <v>887</v>
      </c>
      <c r="B364" s="85" t="s">
        <v>888</v>
      </c>
      <c r="C364" s="98" t="s">
        <v>34</v>
      </c>
      <c r="G364" s="67"/>
    </row>
    <row r="365" spans="1:7" x14ac:dyDescent="0.25">
      <c r="A365" s="67" t="s">
        <v>889</v>
      </c>
      <c r="B365" s="85" t="s">
        <v>890</v>
      </c>
      <c r="C365" s="98" t="s">
        <v>34</v>
      </c>
      <c r="G365" s="67"/>
    </row>
    <row r="366" spans="1:7" x14ac:dyDescent="0.25">
      <c r="A366" s="67" t="s">
        <v>891</v>
      </c>
      <c r="B366" s="85" t="s">
        <v>892</v>
      </c>
      <c r="C366" s="98" t="s">
        <v>34</v>
      </c>
      <c r="G366" s="67"/>
    </row>
    <row r="367" spans="1:7" x14ac:dyDescent="0.25">
      <c r="A367" s="67" t="s">
        <v>893</v>
      </c>
      <c r="B367" s="85" t="s">
        <v>894</v>
      </c>
      <c r="C367" s="98" t="s">
        <v>34</v>
      </c>
      <c r="G367" s="67"/>
    </row>
    <row r="368" spans="1:7" x14ac:dyDescent="0.25">
      <c r="A368" s="67" t="s">
        <v>895</v>
      </c>
      <c r="B368" s="85" t="s">
        <v>896</v>
      </c>
      <c r="C368" s="98" t="s">
        <v>34</v>
      </c>
      <c r="G368" s="67"/>
    </row>
    <row r="369" spans="1:7" x14ac:dyDescent="0.25">
      <c r="A369" s="67" t="s">
        <v>897</v>
      </c>
      <c r="B369" s="85" t="s">
        <v>898</v>
      </c>
      <c r="C369" s="98" t="s">
        <v>34</v>
      </c>
      <c r="G369" s="67"/>
    </row>
    <row r="370" spans="1:7" x14ac:dyDescent="0.25">
      <c r="A370" s="67" t="s">
        <v>899</v>
      </c>
      <c r="B370" s="85" t="s">
        <v>98</v>
      </c>
      <c r="C370" s="98" t="s">
        <v>34</v>
      </c>
      <c r="G370" s="67"/>
    </row>
    <row r="371" spans="1:7" outlineLevel="1" x14ac:dyDescent="0.25">
      <c r="A371" s="67" t="s">
        <v>900</v>
      </c>
      <c r="B371" s="81" t="s">
        <v>901</v>
      </c>
      <c r="C371" s="98"/>
      <c r="G371" s="67"/>
    </row>
    <row r="372" spans="1:7" outlineLevel="1" x14ac:dyDescent="0.25">
      <c r="A372" s="67" t="s">
        <v>902</v>
      </c>
      <c r="B372" s="81" t="s">
        <v>102</v>
      </c>
      <c r="C372" s="98"/>
      <c r="G372" s="67"/>
    </row>
    <row r="373" spans="1:7" outlineLevel="1" x14ac:dyDescent="0.25">
      <c r="A373" s="67" t="s">
        <v>903</v>
      </c>
      <c r="B373" s="81" t="s">
        <v>102</v>
      </c>
      <c r="C373" s="98"/>
      <c r="G373" s="67"/>
    </row>
    <row r="374" spans="1:7" outlineLevel="1" x14ac:dyDescent="0.25">
      <c r="A374" s="67" t="s">
        <v>904</v>
      </c>
      <c r="B374" s="81" t="s">
        <v>102</v>
      </c>
      <c r="C374" s="98"/>
      <c r="G374" s="67"/>
    </row>
    <row r="375" spans="1:7" outlineLevel="1" x14ac:dyDescent="0.25">
      <c r="A375" s="67" t="s">
        <v>905</v>
      </c>
      <c r="B375" s="81" t="s">
        <v>102</v>
      </c>
      <c r="C375" s="98"/>
      <c r="G375" s="67"/>
    </row>
    <row r="376" spans="1:7" outlineLevel="1" x14ac:dyDescent="0.25">
      <c r="A376" s="67" t="s">
        <v>906</v>
      </c>
      <c r="B376" s="81" t="s">
        <v>102</v>
      </c>
      <c r="C376" s="98"/>
      <c r="G376" s="67"/>
    </row>
    <row r="377" spans="1:7" outlineLevel="1" x14ac:dyDescent="0.25">
      <c r="A377" s="67" t="s">
        <v>907</v>
      </c>
      <c r="B377" s="81" t="s">
        <v>102</v>
      </c>
      <c r="C377" s="98"/>
      <c r="G377" s="67"/>
    </row>
    <row r="378" spans="1:7" outlineLevel="1" x14ac:dyDescent="0.25">
      <c r="A378" s="67" t="s">
        <v>908</v>
      </c>
      <c r="B378" s="81" t="s">
        <v>102</v>
      </c>
      <c r="C378" s="98"/>
      <c r="G378" s="67"/>
    </row>
    <row r="379" spans="1:7" outlineLevel="1" x14ac:dyDescent="0.25">
      <c r="A379" s="67" t="s">
        <v>909</v>
      </c>
      <c r="B379" s="81" t="s">
        <v>102</v>
      </c>
      <c r="C379" s="98"/>
      <c r="G379" s="67"/>
    </row>
    <row r="380" spans="1:7" outlineLevel="1" x14ac:dyDescent="0.25">
      <c r="A380" s="67" t="s">
        <v>910</v>
      </c>
      <c r="B380" s="81" t="s">
        <v>102</v>
      </c>
      <c r="C380" s="98"/>
      <c r="G380" s="67"/>
    </row>
    <row r="381" spans="1:7" outlineLevel="1" x14ac:dyDescent="0.25">
      <c r="A381" s="67" t="s">
        <v>911</v>
      </c>
      <c r="B381" s="81" t="s">
        <v>102</v>
      </c>
      <c r="C381" s="98"/>
      <c r="G381" s="67"/>
    </row>
    <row r="382" spans="1:7" outlineLevel="1" x14ac:dyDescent="0.25">
      <c r="A382" s="67" t="s">
        <v>912</v>
      </c>
      <c r="B382" s="81" t="s">
        <v>102</v>
      </c>
      <c r="C382" s="98"/>
    </row>
    <row r="383" spans="1:7" outlineLevel="1" x14ac:dyDescent="0.25">
      <c r="A383" s="67" t="s">
        <v>913</v>
      </c>
      <c r="B383" s="81" t="s">
        <v>102</v>
      </c>
      <c r="C383" s="98"/>
    </row>
    <row r="384" spans="1:7" outlineLevel="1" x14ac:dyDescent="0.25">
      <c r="A384" s="67" t="s">
        <v>914</v>
      </c>
      <c r="B384" s="81" t="s">
        <v>102</v>
      </c>
      <c r="C384" s="98"/>
    </row>
    <row r="385" spans="1:3" outlineLevel="1" x14ac:dyDescent="0.25">
      <c r="A385" s="67" t="s">
        <v>915</v>
      </c>
      <c r="B385" s="81" t="s">
        <v>102</v>
      </c>
      <c r="C385" s="98"/>
    </row>
    <row r="386" spans="1:3" outlineLevel="1" x14ac:dyDescent="0.25">
      <c r="A386" s="67" t="s">
        <v>916</v>
      </c>
      <c r="B386" s="81" t="s">
        <v>102</v>
      </c>
      <c r="C386" s="98"/>
    </row>
    <row r="387" spans="1:3" outlineLevel="1" x14ac:dyDescent="0.25">
      <c r="A387" s="67" t="s">
        <v>917</v>
      </c>
      <c r="B387" s="81" t="s">
        <v>102</v>
      </c>
      <c r="C387" s="98"/>
    </row>
    <row r="388" spans="1:3" x14ac:dyDescent="0.25">
      <c r="C388" s="98"/>
    </row>
    <row r="389" spans="1:3" x14ac:dyDescent="0.25">
      <c r="C389" s="98"/>
    </row>
    <row r="390" spans="1:3" x14ac:dyDescent="0.25">
      <c r="C390" s="98"/>
    </row>
    <row r="391" spans="1:3" x14ac:dyDescent="0.25">
      <c r="C391" s="98"/>
    </row>
    <row r="392" spans="1:3" x14ac:dyDescent="0.25">
      <c r="C392" s="98"/>
    </row>
    <row r="393" spans="1:3" x14ac:dyDescent="0.25">
      <c r="C393" s="9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election activeCell="C30" sqref="C3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1" t="s">
        <v>921</v>
      </c>
      <c r="B1" s="101"/>
      <c r="C1" s="104" t="s">
        <v>1133</v>
      </c>
      <c r="D1" s="20"/>
      <c r="E1" s="20"/>
      <c r="F1" s="20"/>
      <c r="G1" s="20"/>
      <c r="H1" s="20"/>
      <c r="I1" s="20"/>
      <c r="J1" s="20"/>
      <c r="K1" s="20"/>
      <c r="L1" s="20"/>
      <c r="M1" s="20"/>
    </row>
    <row r="2" spans="1:13" x14ac:dyDescent="0.25">
      <c r="B2" s="23"/>
      <c r="C2" s="23"/>
    </row>
    <row r="3" spans="1:13" x14ac:dyDescent="0.25">
      <c r="A3" s="53" t="s">
        <v>922</v>
      </c>
      <c r="B3" s="54"/>
      <c r="C3" s="23"/>
    </row>
    <row r="4" spans="1:13" x14ac:dyDescent="0.25">
      <c r="C4" s="23"/>
    </row>
    <row r="5" spans="1:13" ht="37.5" x14ac:dyDescent="0.25">
      <c r="A5" s="34" t="s">
        <v>32</v>
      </c>
      <c r="B5" s="34" t="s">
        <v>923</v>
      </c>
      <c r="C5" s="55" t="s">
        <v>1147</v>
      </c>
    </row>
    <row r="6" spans="1:13" ht="75" x14ac:dyDescent="0.25">
      <c r="A6" s="1" t="s">
        <v>924</v>
      </c>
      <c r="B6" s="36" t="s">
        <v>925</v>
      </c>
      <c r="C6" s="109" t="s">
        <v>1172</v>
      </c>
    </row>
    <row r="7" spans="1:13" ht="30" x14ac:dyDescent="0.25">
      <c r="A7" s="1" t="s">
        <v>926</v>
      </c>
      <c r="B7" s="36" t="s">
        <v>927</v>
      </c>
      <c r="C7" s="109" t="s">
        <v>1173</v>
      </c>
    </row>
    <row r="8" spans="1:13" ht="30" x14ac:dyDescent="0.25">
      <c r="A8" s="1" t="s">
        <v>928</v>
      </c>
      <c r="B8" s="36" t="s">
        <v>929</v>
      </c>
      <c r="C8" s="109" t="s">
        <v>1174</v>
      </c>
    </row>
    <row r="9" spans="1:13" x14ac:dyDescent="0.25">
      <c r="A9" s="1" t="s">
        <v>930</v>
      </c>
      <c r="B9" s="36" t="s">
        <v>931</v>
      </c>
      <c r="C9" s="109" t="s">
        <v>1175</v>
      </c>
    </row>
    <row r="10" spans="1:13" ht="44.25" customHeight="1" x14ac:dyDescent="0.25">
      <c r="A10" s="1" t="s">
        <v>932</v>
      </c>
      <c r="B10" s="36" t="s">
        <v>990</v>
      </c>
      <c r="C10" s="109" t="s">
        <v>1176</v>
      </c>
    </row>
    <row r="11" spans="1:13" ht="54.75" customHeight="1" x14ac:dyDescent="0.25">
      <c r="A11" s="1" t="s">
        <v>933</v>
      </c>
      <c r="B11" s="36" t="s">
        <v>934</v>
      </c>
      <c r="C11" s="109" t="s">
        <v>1177</v>
      </c>
    </row>
    <row r="12" spans="1:13" ht="60" x14ac:dyDescent="0.25">
      <c r="A12" s="1" t="s">
        <v>935</v>
      </c>
      <c r="B12" s="36" t="s">
        <v>936</v>
      </c>
      <c r="C12" s="109" t="s">
        <v>1178</v>
      </c>
    </row>
    <row r="13" spans="1:13" x14ac:dyDescent="0.25">
      <c r="A13" s="1" t="s">
        <v>937</v>
      </c>
      <c r="B13" s="36" t="s">
        <v>938</v>
      </c>
      <c r="C13" s="109" t="s">
        <v>1179</v>
      </c>
    </row>
    <row r="14" spans="1:13" ht="30" x14ac:dyDescent="0.25">
      <c r="A14" s="1" t="s">
        <v>939</v>
      </c>
      <c r="B14" s="36" t="s">
        <v>940</v>
      </c>
      <c r="C14" s="109" t="s">
        <v>1180</v>
      </c>
    </row>
    <row r="15" spans="1:13" ht="135" x14ac:dyDescent="0.25">
      <c r="A15" s="1" t="s">
        <v>941</v>
      </c>
      <c r="B15" s="36" t="s">
        <v>942</v>
      </c>
      <c r="C15" s="109" t="s">
        <v>1181</v>
      </c>
    </row>
    <row r="16" spans="1:13" ht="30" x14ac:dyDescent="0.25">
      <c r="A16" s="1" t="s">
        <v>943</v>
      </c>
      <c r="B16" s="39" t="s">
        <v>944</v>
      </c>
      <c r="C16" s="109" t="s">
        <v>1182</v>
      </c>
    </row>
    <row r="17" spans="1:3" ht="30" customHeight="1" x14ac:dyDescent="0.25">
      <c r="A17" s="1" t="s">
        <v>945</v>
      </c>
      <c r="B17" s="39" t="s">
        <v>946</v>
      </c>
      <c r="C17" s="109" t="s">
        <v>1183</v>
      </c>
    </row>
    <row r="18" spans="1:3" ht="30" x14ac:dyDescent="0.25">
      <c r="A18" s="1" t="s">
        <v>947</v>
      </c>
      <c r="B18" s="39" t="s">
        <v>948</v>
      </c>
      <c r="C18" s="109" t="s">
        <v>1184</v>
      </c>
    </row>
    <row r="19" spans="1:3" outlineLevel="1" x14ac:dyDescent="0.25">
      <c r="A19" s="1" t="s">
        <v>949</v>
      </c>
      <c r="B19" s="37" t="s">
        <v>950</v>
      </c>
      <c r="C19" s="25"/>
    </row>
    <row r="20" spans="1:3" outlineLevel="1" x14ac:dyDescent="0.25">
      <c r="A20" s="1" t="s">
        <v>951</v>
      </c>
      <c r="B20" s="52"/>
      <c r="C20" s="25"/>
    </row>
    <row r="21" spans="1:3" outlineLevel="1" x14ac:dyDescent="0.25">
      <c r="A21" s="1" t="s">
        <v>952</v>
      </c>
      <c r="B21" s="52"/>
      <c r="C21" s="25"/>
    </row>
    <row r="22" spans="1:3" outlineLevel="1" x14ac:dyDescent="0.25">
      <c r="A22" s="1" t="s">
        <v>953</v>
      </c>
      <c r="B22" s="52"/>
      <c r="C22" s="25"/>
    </row>
    <row r="23" spans="1:3" outlineLevel="1" x14ac:dyDescent="0.25">
      <c r="A23" s="1" t="s">
        <v>954</v>
      </c>
      <c r="B23" s="52"/>
      <c r="C23" s="25"/>
    </row>
    <row r="24" spans="1:3" ht="18.75" x14ac:dyDescent="0.25">
      <c r="A24" s="34"/>
      <c r="B24" s="34" t="s">
        <v>955</v>
      </c>
      <c r="C24" s="55" t="s">
        <v>956</v>
      </c>
    </row>
    <row r="25" spans="1:3" x14ac:dyDescent="0.25">
      <c r="A25" s="1" t="s">
        <v>957</v>
      </c>
      <c r="B25" s="39" t="s">
        <v>958</v>
      </c>
      <c r="C25" s="25" t="s">
        <v>959</v>
      </c>
    </row>
    <row r="26" spans="1:3" x14ac:dyDescent="0.25">
      <c r="A26" s="1" t="s">
        <v>960</v>
      </c>
      <c r="B26" s="39" t="s">
        <v>961</v>
      </c>
      <c r="C26" s="25" t="s">
        <v>962</v>
      </c>
    </row>
    <row r="27" spans="1:3" x14ac:dyDescent="0.25">
      <c r="A27" s="1" t="s">
        <v>963</v>
      </c>
      <c r="B27" s="39" t="s">
        <v>964</v>
      </c>
      <c r="C27" s="25" t="s">
        <v>965</v>
      </c>
    </row>
    <row r="28" spans="1:3" outlineLevel="1" x14ac:dyDescent="0.25">
      <c r="A28" s="1" t="s">
        <v>966</v>
      </c>
      <c r="B28" s="38"/>
      <c r="C28" s="25"/>
    </row>
    <row r="29" spans="1:3" outlineLevel="1" x14ac:dyDescent="0.25">
      <c r="A29" s="1" t="s">
        <v>967</v>
      </c>
      <c r="B29" s="38"/>
      <c r="C29" s="25"/>
    </row>
    <row r="30" spans="1:3" outlineLevel="1" x14ac:dyDescent="0.25">
      <c r="A30" s="1" t="s">
        <v>1132</v>
      </c>
      <c r="B30" s="39"/>
      <c r="C30" s="25"/>
    </row>
    <row r="31" spans="1:3" ht="18.75" x14ac:dyDescent="0.25">
      <c r="A31" s="34"/>
      <c r="B31" s="34" t="s">
        <v>968</v>
      </c>
      <c r="C31" s="55" t="s">
        <v>1147</v>
      </c>
    </row>
    <row r="32" spans="1:3" x14ac:dyDescent="0.25">
      <c r="A32" s="1" t="s">
        <v>969</v>
      </c>
      <c r="B32" s="36" t="s">
        <v>970</v>
      </c>
      <c r="C32" s="25" t="s">
        <v>34</v>
      </c>
    </row>
    <row r="33" spans="1:2" x14ac:dyDescent="0.25">
      <c r="A33" s="1" t="s">
        <v>971</v>
      </c>
      <c r="B33" s="38"/>
    </row>
    <row r="34" spans="1:2" x14ac:dyDescent="0.25">
      <c r="A34" s="1" t="s">
        <v>972</v>
      </c>
      <c r="B34" s="38"/>
    </row>
    <row r="35" spans="1:2" x14ac:dyDescent="0.25">
      <c r="A35" s="1" t="s">
        <v>973</v>
      </c>
      <c r="B35" s="38"/>
    </row>
    <row r="36" spans="1:2" x14ac:dyDescent="0.25">
      <c r="A36" s="1" t="s">
        <v>974</v>
      </c>
      <c r="B36" s="38"/>
    </row>
    <row r="37" spans="1:2" x14ac:dyDescent="0.25">
      <c r="A37" s="1" t="s">
        <v>975</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1"/>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56"/>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6"/>
    </row>
    <row r="246" spans="2:2" x14ac:dyDescent="0.25">
      <c r="B246" s="38"/>
    </row>
    <row r="247" spans="2:2" x14ac:dyDescent="0.25">
      <c r="B247" s="38"/>
    </row>
    <row r="250" spans="2:2" x14ac:dyDescent="0.25">
      <c r="B250" s="38"/>
    </row>
    <row r="266" spans="2:2" x14ac:dyDescent="0.25">
      <c r="B266" s="36"/>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5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K249"/>
  <sheetViews>
    <sheetView showGridLines="0" zoomScale="90" zoomScaleNormal="90" zoomScaleSheetLayoutView="90" workbookViewId="0">
      <selection activeCell="D152" sqref="D152"/>
    </sheetView>
  </sheetViews>
  <sheetFormatPr defaultRowHeight="15.75" x14ac:dyDescent="0.35"/>
  <cols>
    <col min="1" max="1" width="2.85546875" style="285" customWidth="1"/>
    <col min="2" max="2" width="55.140625" style="285" bestFit="1" customWidth="1"/>
    <col min="3" max="3" width="15" style="285" customWidth="1"/>
    <col min="4" max="5" width="16" style="285" bestFit="1" customWidth="1"/>
    <col min="6" max="6" width="17" style="285" customWidth="1"/>
    <col min="7" max="7" width="19.85546875" style="285" customWidth="1"/>
    <col min="8" max="8" width="16" style="285" bestFit="1" customWidth="1"/>
    <col min="9" max="9" width="19.5703125" style="285" customWidth="1"/>
    <col min="10" max="10" width="19" style="289" customWidth="1"/>
    <col min="11" max="16384" width="9.140625" style="285"/>
  </cols>
  <sheetData>
    <row r="4" spans="2:10" ht="12" customHeight="1" x14ac:dyDescent="0.35">
      <c r="B4" s="286"/>
      <c r="C4" s="286"/>
      <c r="D4" s="286"/>
      <c r="E4" s="286"/>
      <c r="F4" s="286"/>
      <c r="G4" s="286"/>
      <c r="H4" s="183"/>
      <c r="I4" s="183" t="s">
        <v>1194</v>
      </c>
      <c r="J4" s="376" t="s">
        <v>1428</v>
      </c>
    </row>
    <row r="5" spans="2:10" ht="15" customHeight="1" x14ac:dyDescent="0.35">
      <c r="B5" s="287"/>
      <c r="C5" s="287"/>
      <c r="D5" s="287"/>
      <c r="E5" s="287"/>
      <c r="F5" s="287"/>
      <c r="G5" s="287"/>
      <c r="H5" s="184"/>
      <c r="I5" s="184" t="s">
        <v>1195</v>
      </c>
      <c r="J5" s="377" t="s">
        <v>1196</v>
      </c>
    </row>
    <row r="6" spans="2:10" ht="15" customHeight="1" x14ac:dyDescent="0.35">
      <c r="B6" s="288"/>
      <c r="C6" s="288"/>
      <c r="D6" s="288"/>
      <c r="E6" s="288"/>
      <c r="F6" s="288"/>
      <c r="G6" s="288"/>
      <c r="H6" s="186"/>
      <c r="I6" s="186"/>
      <c r="J6" s="187"/>
    </row>
    <row r="7" spans="2:10" ht="15" customHeight="1" x14ac:dyDescent="0.35">
      <c r="B7" s="188" t="s">
        <v>1197</v>
      </c>
      <c r="C7" s="355" t="s">
        <v>1198</v>
      </c>
      <c r="D7" s="355"/>
      <c r="E7" s="355"/>
      <c r="F7" s="355"/>
      <c r="G7" s="356" t="s">
        <v>1199</v>
      </c>
      <c r="H7" s="355"/>
      <c r="I7" s="355"/>
      <c r="J7" s="355"/>
    </row>
    <row r="8" spans="2:10" ht="15" customHeight="1" x14ac:dyDescent="0.35">
      <c r="B8" s="189"/>
      <c r="C8" s="190" t="s">
        <v>1200</v>
      </c>
      <c r="D8" s="190" t="s">
        <v>1201</v>
      </c>
      <c r="E8" s="190" t="s">
        <v>1202</v>
      </c>
      <c r="F8" s="190" t="s">
        <v>1203</v>
      </c>
      <c r="G8" s="190" t="s">
        <v>1200</v>
      </c>
      <c r="H8" s="190" t="s">
        <v>1201</v>
      </c>
      <c r="I8" s="190" t="s">
        <v>1202</v>
      </c>
      <c r="J8" s="190" t="s">
        <v>1203</v>
      </c>
    </row>
    <row r="9" spans="2:10" s="289" customFormat="1" ht="15" customHeight="1" x14ac:dyDescent="0.35">
      <c r="B9" s="191" t="s">
        <v>1204</v>
      </c>
      <c r="C9" s="290" t="s">
        <v>1381</v>
      </c>
      <c r="D9" s="290" t="s">
        <v>1205</v>
      </c>
      <c r="E9" s="290" t="s">
        <v>1206</v>
      </c>
      <c r="F9" s="290" t="s">
        <v>1207</v>
      </c>
      <c r="G9" s="290" t="s">
        <v>1205</v>
      </c>
      <c r="H9" s="290" t="s">
        <v>1205</v>
      </c>
      <c r="I9" s="290" t="s">
        <v>1205</v>
      </c>
      <c r="J9" s="290" t="s">
        <v>1205</v>
      </c>
    </row>
    <row r="10" spans="2:10" s="289" customFormat="1" ht="15" customHeight="1" x14ac:dyDescent="0.35">
      <c r="B10" s="191" t="s">
        <v>1149</v>
      </c>
      <c r="C10" s="185" t="s">
        <v>1382</v>
      </c>
      <c r="D10" s="185" t="s">
        <v>1213</v>
      </c>
      <c r="E10" s="185" t="s">
        <v>1208</v>
      </c>
      <c r="F10" s="290" t="s">
        <v>1209</v>
      </c>
      <c r="G10" s="185" t="s">
        <v>1210</v>
      </c>
      <c r="H10" s="185" t="s">
        <v>1429</v>
      </c>
      <c r="I10" s="185" t="s">
        <v>1211</v>
      </c>
      <c r="J10" s="185" t="s">
        <v>1212</v>
      </c>
    </row>
    <row r="11" spans="2:10" s="289" customFormat="1" ht="15" customHeight="1" thickBot="1" x14ac:dyDescent="0.4">
      <c r="B11" s="192" t="s">
        <v>573</v>
      </c>
      <c r="C11" s="230" t="s">
        <v>1382</v>
      </c>
      <c r="D11" s="230" t="s">
        <v>1213</v>
      </c>
      <c r="E11" s="230" t="s">
        <v>1208</v>
      </c>
      <c r="F11" s="230" t="s">
        <v>1430</v>
      </c>
      <c r="G11" s="230" t="s">
        <v>1210</v>
      </c>
      <c r="H11" s="230" t="s">
        <v>1429</v>
      </c>
      <c r="I11" s="230" t="s">
        <v>1214</v>
      </c>
      <c r="J11" s="230" t="s">
        <v>1212</v>
      </c>
    </row>
    <row r="12" spans="2:10" s="289" customFormat="1" ht="15" customHeight="1" x14ac:dyDescent="0.35">
      <c r="B12" s="291" t="s">
        <v>1411</v>
      </c>
      <c r="C12" s="292"/>
      <c r="D12" s="292"/>
      <c r="E12" s="292"/>
      <c r="F12" s="292"/>
      <c r="G12" s="292"/>
      <c r="H12" s="292"/>
      <c r="I12" s="292"/>
      <c r="J12" s="293"/>
    </row>
    <row r="13" spans="2:10" ht="15" customHeight="1" x14ac:dyDescent="0.35">
      <c r="B13" s="188" t="s">
        <v>1215</v>
      </c>
      <c r="C13" s="193" t="s">
        <v>1216</v>
      </c>
      <c r="D13" s="194" t="s">
        <v>1217</v>
      </c>
      <c r="E13" s="195" t="s">
        <v>1218</v>
      </c>
      <c r="F13" s="195" t="s">
        <v>1219</v>
      </c>
      <c r="G13" s="357" t="s">
        <v>1220</v>
      </c>
      <c r="H13" s="344"/>
      <c r="I13" s="357" t="s">
        <v>1221</v>
      </c>
      <c r="J13" s="344"/>
    </row>
    <row r="14" spans="2:10" s="289" customFormat="1" ht="15" customHeight="1" x14ac:dyDescent="0.35">
      <c r="B14" s="196" t="s">
        <v>1222</v>
      </c>
      <c r="C14" s="197"/>
      <c r="D14" s="197"/>
      <c r="E14" s="198"/>
      <c r="F14" s="198"/>
      <c r="G14" s="197"/>
      <c r="H14" s="378">
        <f>+SUMPRODUCT(H17:H27,J17:J27)/J14</f>
        <v>5.3919339743044326</v>
      </c>
      <c r="J14" s="379">
        <f>+SUM(J17:J19,J21:J27)</f>
        <v>8050000000</v>
      </c>
    </row>
    <row r="15" spans="2:10" s="289" customFormat="1" ht="15" customHeight="1" x14ac:dyDescent="0.35">
      <c r="B15" s="196"/>
      <c r="C15" s="198"/>
      <c r="D15" s="198"/>
      <c r="E15" s="198"/>
      <c r="F15" s="198"/>
      <c r="G15" s="198"/>
      <c r="H15" s="380"/>
      <c r="I15" s="199"/>
      <c r="J15" s="381"/>
    </row>
    <row r="16" spans="2:10" s="289" customFormat="1" ht="15" customHeight="1" x14ac:dyDescent="0.35">
      <c r="B16" s="210" t="s">
        <v>1223</v>
      </c>
      <c r="C16" s="198"/>
      <c r="D16" s="198"/>
      <c r="E16" s="201"/>
      <c r="F16" s="201"/>
      <c r="G16" s="201"/>
      <c r="H16" s="380"/>
      <c r="I16" s="328"/>
      <c r="J16" s="381"/>
    </row>
    <row r="17" spans="2:10" s="289" customFormat="1" ht="15" customHeight="1" x14ac:dyDescent="0.35">
      <c r="B17" s="200" t="s">
        <v>1412</v>
      </c>
      <c r="C17" s="202">
        <v>42304</v>
      </c>
      <c r="D17" s="202" t="s">
        <v>1224</v>
      </c>
      <c r="E17" s="202">
        <v>44131</v>
      </c>
      <c r="F17" s="202">
        <v>44496</v>
      </c>
      <c r="G17" s="201"/>
      <c r="H17" s="382">
        <f>+(E17-$J$4)/365</f>
        <v>0.8246575342465754</v>
      </c>
      <c r="I17" s="203"/>
      <c r="J17" s="383">
        <v>750000000</v>
      </c>
    </row>
    <row r="18" spans="2:10" s="289" customFormat="1" ht="15" customHeight="1" x14ac:dyDescent="0.35">
      <c r="B18" s="200" t="s">
        <v>1413</v>
      </c>
      <c r="C18" s="202">
        <v>42850</v>
      </c>
      <c r="D18" s="202" t="s">
        <v>1224</v>
      </c>
      <c r="E18" s="202">
        <v>45407</v>
      </c>
      <c r="F18" s="202">
        <v>45772</v>
      </c>
      <c r="G18" s="201"/>
      <c r="H18" s="382">
        <f>+(E18-$J$4)/365</f>
        <v>4.3205479452054796</v>
      </c>
      <c r="I18" s="203"/>
      <c r="J18" s="383">
        <v>1000000000</v>
      </c>
    </row>
    <row r="19" spans="2:10" s="289" customFormat="1" ht="15" customHeight="1" x14ac:dyDescent="0.35">
      <c r="B19" s="200" t="s">
        <v>1414</v>
      </c>
      <c r="C19" s="202">
        <v>43004</v>
      </c>
      <c r="D19" s="202" t="s">
        <v>1224</v>
      </c>
      <c r="E19" s="202">
        <v>46657</v>
      </c>
      <c r="F19" s="202">
        <v>47022</v>
      </c>
      <c r="G19" s="201"/>
      <c r="H19" s="382">
        <f>+(E19-$J$4)/365</f>
        <v>7.7452054794520544</v>
      </c>
      <c r="I19" s="203"/>
      <c r="J19" s="383">
        <v>1000000000</v>
      </c>
    </row>
    <row r="20" spans="2:10" s="289" customFormat="1" ht="15" customHeight="1" x14ac:dyDescent="0.35">
      <c r="B20" s="210" t="s">
        <v>1225</v>
      </c>
      <c r="C20" s="202"/>
      <c r="D20" s="202"/>
      <c r="E20" s="202"/>
      <c r="F20" s="202"/>
      <c r="G20" s="201"/>
      <c r="H20" s="384"/>
      <c r="I20" s="203"/>
      <c r="J20" s="383"/>
    </row>
    <row r="21" spans="2:10" s="289" customFormat="1" ht="15" customHeight="1" x14ac:dyDescent="0.35">
      <c r="B21" s="200" t="s">
        <v>1415</v>
      </c>
      <c r="C21" s="202">
        <v>42067</v>
      </c>
      <c r="D21" s="202" t="s">
        <v>1224</v>
      </c>
      <c r="E21" s="202">
        <v>44624</v>
      </c>
      <c r="F21" s="202">
        <v>44989</v>
      </c>
      <c r="G21" s="201"/>
      <c r="H21" s="382">
        <f t="shared" ref="H21:H27" si="0">+(E21-$J$4)/365</f>
        <v>2.1753424657534248</v>
      </c>
      <c r="I21" s="203"/>
      <c r="J21" s="385">
        <v>750000000</v>
      </c>
    </row>
    <row r="22" spans="2:10" s="289" customFormat="1" ht="15" customHeight="1" x14ac:dyDescent="0.35">
      <c r="B22" s="200" t="s">
        <v>1416</v>
      </c>
      <c r="C22" s="202">
        <v>42424</v>
      </c>
      <c r="D22" s="202" t="s">
        <v>1224</v>
      </c>
      <c r="E22" s="202">
        <v>44251</v>
      </c>
      <c r="F22" s="202">
        <v>44616</v>
      </c>
      <c r="G22" s="201"/>
      <c r="H22" s="382">
        <f t="shared" si="0"/>
        <v>1.1534246575342466</v>
      </c>
      <c r="I22" s="203"/>
      <c r="J22" s="385">
        <v>200000000</v>
      </c>
    </row>
    <row r="23" spans="2:10" s="289" customFormat="1" ht="15" customHeight="1" x14ac:dyDescent="0.35">
      <c r="B23" s="200" t="s">
        <v>1417</v>
      </c>
      <c r="C23" s="202">
        <v>42475</v>
      </c>
      <c r="D23" s="202" t="s">
        <v>1224</v>
      </c>
      <c r="E23" s="202">
        <v>45033</v>
      </c>
      <c r="F23" s="202">
        <v>45397</v>
      </c>
      <c r="G23" s="201"/>
      <c r="H23" s="382">
        <f t="shared" si="0"/>
        <v>3.2958904109589042</v>
      </c>
      <c r="I23" s="203"/>
      <c r="J23" s="385">
        <v>750000000</v>
      </c>
    </row>
    <row r="24" spans="2:10" s="289" customFormat="1" ht="15" customHeight="1" x14ac:dyDescent="0.35">
      <c r="B24" s="200" t="s">
        <v>1418</v>
      </c>
      <c r="C24" s="202">
        <v>42577</v>
      </c>
      <c r="D24" s="202" t="s">
        <v>1224</v>
      </c>
      <c r="E24" s="202">
        <v>45133</v>
      </c>
      <c r="F24" s="202">
        <v>45499</v>
      </c>
      <c r="G24" s="201"/>
      <c r="H24" s="382">
        <f t="shared" si="0"/>
        <v>3.56986301369863</v>
      </c>
      <c r="I24" s="203"/>
      <c r="J24" s="385">
        <v>750000000</v>
      </c>
    </row>
    <row r="25" spans="2:10" s="289" customFormat="1" ht="15" customHeight="1" x14ac:dyDescent="0.35">
      <c r="B25" s="200" t="s">
        <v>1419</v>
      </c>
      <c r="C25" s="202">
        <v>43076</v>
      </c>
      <c r="D25" s="202" t="s">
        <v>1224</v>
      </c>
      <c r="E25" s="202">
        <v>46728</v>
      </c>
      <c r="F25" s="202">
        <v>47094</v>
      </c>
      <c r="G25" s="201"/>
      <c r="H25" s="382">
        <f t="shared" si="0"/>
        <v>7.9397260273972599</v>
      </c>
      <c r="I25" s="203"/>
      <c r="J25" s="385">
        <v>750000000</v>
      </c>
    </row>
    <row r="26" spans="2:10" s="294" customFormat="1" ht="15" customHeight="1" x14ac:dyDescent="0.35">
      <c r="B26" s="200" t="s">
        <v>1420</v>
      </c>
      <c r="C26" s="202">
        <v>42835</v>
      </c>
      <c r="D26" s="202" t="s">
        <v>1224</v>
      </c>
      <c r="E26" s="202">
        <v>46489</v>
      </c>
      <c r="F26" s="202">
        <v>46853</v>
      </c>
      <c r="G26" s="201"/>
      <c r="H26" s="382">
        <f t="shared" si="0"/>
        <v>7.2849315068493148</v>
      </c>
      <c r="I26" s="203"/>
      <c r="J26" s="385">
        <v>1000000000</v>
      </c>
    </row>
    <row r="27" spans="2:10" s="294" customFormat="1" ht="15" customHeight="1" x14ac:dyDescent="0.35">
      <c r="B27" s="200" t="s">
        <v>1421</v>
      </c>
      <c r="C27" s="202">
        <v>43651</v>
      </c>
      <c r="D27" s="202" t="s">
        <v>1224</v>
      </c>
      <c r="E27" s="202">
        <v>47304</v>
      </c>
      <c r="F27" s="202">
        <v>47669</v>
      </c>
      <c r="G27" s="201"/>
      <c r="H27" s="382">
        <f t="shared" si="0"/>
        <v>9.5178082191780824</v>
      </c>
      <c r="I27" s="203"/>
      <c r="J27" s="385">
        <v>1100000000</v>
      </c>
    </row>
    <row r="28" spans="2:10" s="294" customFormat="1" ht="15" customHeight="1" thickBot="1" x14ac:dyDescent="0.4">
      <c r="B28" s="200"/>
      <c r="C28" s="201"/>
      <c r="D28" s="202"/>
      <c r="E28" s="201"/>
      <c r="F28" s="201"/>
      <c r="G28" s="203"/>
      <c r="H28" s="203"/>
      <c r="I28" s="203"/>
      <c r="J28" s="332"/>
    </row>
    <row r="29" spans="2:10" s="289" customFormat="1" ht="15" customHeight="1" x14ac:dyDescent="0.35">
      <c r="B29" s="204" t="s">
        <v>1226</v>
      </c>
      <c r="C29" s="205"/>
      <c r="D29" s="206"/>
      <c r="E29" s="205"/>
      <c r="F29" s="205"/>
      <c r="G29" s="205"/>
      <c r="H29" s="207"/>
      <c r="I29" s="207"/>
      <c r="J29" s="208" t="s">
        <v>1151</v>
      </c>
    </row>
    <row r="30" spans="2:10" s="292" customFormat="1" ht="15" customHeight="1" x14ac:dyDescent="0.35">
      <c r="B30" s="209" t="s">
        <v>1227</v>
      </c>
      <c r="C30" s="209"/>
      <c r="D30" s="209"/>
      <c r="E30" s="209"/>
      <c r="F30" s="188"/>
      <c r="G30" s="359" t="s">
        <v>1220</v>
      </c>
      <c r="H30" s="364"/>
      <c r="I30" s="359" t="s">
        <v>1221</v>
      </c>
      <c r="J30" s="360"/>
    </row>
    <row r="31" spans="2:10" s="289" customFormat="1" ht="15" customHeight="1" x14ac:dyDescent="0.35">
      <c r="B31" s="196" t="s">
        <v>1228</v>
      </c>
      <c r="C31" s="196"/>
      <c r="D31" s="196"/>
      <c r="E31" s="196"/>
      <c r="F31" s="295"/>
      <c r="G31" s="295"/>
      <c r="H31" s="199">
        <v>26.239922409964926</v>
      </c>
      <c r="I31" s="296"/>
      <c r="J31" s="386">
        <v>9344590074.6200695</v>
      </c>
    </row>
    <row r="32" spans="2:10" ht="15" customHeight="1" x14ac:dyDescent="0.35">
      <c r="B32" s="196" t="s">
        <v>1388</v>
      </c>
      <c r="C32" s="196"/>
      <c r="D32" s="196"/>
      <c r="E32" s="196"/>
      <c r="F32" s="295"/>
      <c r="G32" s="295"/>
      <c r="H32" s="328">
        <v>0</v>
      </c>
      <c r="I32" s="361">
        <v>0</v>
      </c>
      <c r="J32" s="361"/>
    </row>
    <row r="33" spans="2:10" s="289" customFormat="1" ht="15" customHeight="1" x14ac:dyDescent="0.35">
      <c r="B33" s="200" t="s">
        <v>1229</v>
      </c>
      <c r="C33" s="200"/>
      <c r="D33" s="200"/>
      <c r="E33" s="200"/>
      <c r="F33" s="297"/>
      <c r="G33" s="297"/>
      <c r="H33" s="332">
        <v>0</v>
      </c>
      <c r="I33" s="362">
        <v>0</v>
      </c>
      <c r="J33" s="362"/>
    </row>
    <row r="34" spans="2:10" s="289" customFormat="1" ht="15" customHeight="1" x14ac:dyDescent="0.35">
      <c r="B34" s="200" t="s">
        <v>1230</v>
      </c>
      <c r="C34" s="200"/>
      <c r="D34" s="200"/>
      <c r="E34" s="200"/>
      <c r="F34" s="295"/>
      <c r="G34" s="295"/>
      <c r="H34" s="332">
        <v>0</v>
      </c>
      <c r="I34" s="362">
        <v>0</v>
      </c>
      <c r="J34" s="362"/>
    </row>
    <row r="35" spans="2:10" s="289" customFormat="1" ht="15" customHeight="1" x14ac:dyDescent="0.35">
      <c r="B35" s="200" t="s">
        <v>1231</v>
      </c>
      <c r="C35" s="200"/>
      <c r="D35" s="200"/>
      <c r="E35" s="200"/>
      <c r="F35" s="295"/>
      <c r="G35" s="295"/>
      <c r="H35" s="332">
        <v>0</v>
      </c>
      <c r="I35" s="362">
        <v>0</v>
      </c>
      <c r="J35" s="362"/>
    </row>
    <row r="36" spans="2:10" s="289" customFormat="1" ht="15" customHeight="1" x14ac:dyDescent="0.35">
      <c r="B36" s="210" t="s">
        <v>1232</v>
      </c>
      <c r="C36" s="210"/>
      <c r="D36" s="210"/>
      <c r="E36" s="210"/>
      <c r="F36" s="295"/>
      <c r="G36" s="295"/>
      <c r="H36" s="328">
        <v>26.239922409964926</v>
      </c>
      <c r="I36" s="387">
        <f>+J31+I32</f>
        <v>9344590074.6200695</v>
      </c>
      <c r="J36" s="387"/>
    </row>
    <row r="37" spans="2:10" s="289" customFormat="1" ht="15" customHeight="1" x14ac:dyDescent="0.35">
      <c r="B37" s="200" t="s">
        <v>1233</v>
      </c>
      <c r="C37" s="200"/>
      <c r="D37" s="200"/>
      <c r="E37" s="200"/>
      <c r="F37" s="295"/>
      <c r="G37" s="295"/>
      <c r="H37" s="211" t="s">
        <v>1234</v>
      </c>
      <c r="I37" s="243"/>
      <c r="J37" s="243">
        <v>0</v>
      </c>
    </row>
    <row r="38" spans="2:10" s="289" customFormat="1" ht="15" customHeight="1" thickBot="1" x14ac:dyDescent="0.4">
      <c r="B38" s="212" t="s">
        <v>1389</v>
      </c>
      <c r="C38" s="212"/>
      <c r="D38" s="212"/>
      <c r="E38" s="212"/>
      <c r="F38" s="213"/>
      <c r="G38" s="213"/>
      <c r="H38" s="213"/>
      <c r="I38" s="388"/>
      <c r="J38" s="388">
        <f>+J31/J14-1</f>
        <v>0.16081864280994651</v>
      </c>
    </row>
    <row r="39" spans="2:10" s="298" customFormat="1" ht="15" customHeight="1" thickBot="1" x14ac:dyDescent="0.4">
      <c r="B39" s="214" t="s">
        <v>1235</v>
      </c>
      <c r="C39" s="214"/>
      <c r="D39" s="214"/>
      <c r="E39" s="214"/>
      <c r="F39" s="213"/>
      <c r="G39" s="213"/>
      <c r="H39" s="213"/>
      <c r="I39" s="213"/>
      <c r="J39" s="388">
        <v>5.2600000000000001E-2</v>
      </c>
    </row>
    <row r="40" spans="2:10" s="289" customFormat="1" ht="15" customHeight="1" x14ac:dyDescent="0.35">
      <c r="B40" s="299"/>
      <c r="C40" s="300"/>
      <c r="D40" s="300"/>
      <c r="E40" s="300"/>
      <c r="F40" s="300"/>
      <c r="G40" s="300"/>
      <c r="H40" s="300"/>
      <c r="I40" s="300"/>
      <c r="J40" s="300"/>
    </row>
    <row r="41" spans="2:10" s="289" customFormat="1" ht="15" customHeight="1" x14ac:dyDescent="0.35">
      <c r="B41" s="215" t="s">
        <v>1236</v>
      </c>
      <c r="C41" s="215"/>
      <c r="D41" s="215"/>
      <c r="E41" s="215"/>
      <c r="F41" s="215"/>
      <c r="G41" s="215"/>
      <c r="H41" s="215"/>
      <c r="I41" s="215"/>
      <c r="J41" s="215"/>
    </row>
    <row r="42" spans="2:10" s="289" customFormat="1" ht="15" customHeight="1" x14ac:dyDescent="0.35">
      <c r="B42" s="358" t="s">
        <v>1390</v>
      </c>
      <c r="C42" s="358"/>
      <c r="D42" s="358"/>
      <c r="E42" s="358"/>
      <c r="F42" s="358"/>
      <c r="G42" s="358"/>
      <c r="H42" s="216"/>
      <c r="I42" s="294"/>
      <c r="J42" s="389">
        <v>9495848441.4014187</v>
      </c>
    </row>
    <row r="43" spans="2:10" s="289" customFormat="1" ht="15" customHeight="1" x14ac:dyDescent="0.35">
      <c r="B43" s="358" t="s">
        <v>1391</v>
      </c>
      <c r="C43" s="358"/>
      <c r="D43" s="358"/>
      <c r="E43" s="358"/>
      <c r="F43" s="358"/>
      <c r="G43" s="358"/>
      <c r="H43" s="216"/>
      <c r="I43" s="301"/>
      <c r="J43" s="389">
        <v>8544576057.155673</v>
      </c>
    </row>
    <row r="44" spans="2:10" s="289" customFormat="1" ht="15" customHeight="1" x14ac:dyDescent="0.35">
      <c r="B44" s="358" t="s">
        <v>1383</v>
      </c>
      <c r="C44" s="358"/>
      <c r="D44" s="358"/>
      <c r="E44" s="358"/>
      <c r="F44" s="358"/>
      <c r="G44" s="358"/>
      <c r="H44" s="216"/>
      <c r="I44" s="294"/>
      <c r="J44" s="203" t="s">
        <v>1237</v>
      </c>
    </row>
    <row r="45" spans="2:10" s="289" customFormat="1" ht="15" customHeight="1" x14ac:dyDescent="0.35">
      <c r="B45" s="358" t="s">
        <v>1384</v>
      </c>
      <c r="C45" s="358"/>
      <c r="D45" s="358"/>
      <c r="E45" s="358"/>
      <c r="F45" s="358"/>
      <c r="G45" s="358"/>
      <c r="H45" s="216"/>
      <c r="I45" s="294"/>
      <c r="J45" s="203" t="s">
        <v>1237</v>
      </c>
    </row>
    <row r="46" spans="2:10" s="289" customFormat="1" ht="15" customHeight="1" x14ac:dyDescent="0.35">
      <c r="B46" s="358" t="s">
        <v>1385</v>
      </c>
      <c r="C46" s="358"/>
      <c r="D46" s="358"/>
      <c r="E46" s="358"/>
      <c r="F46" s="358"/>
      <c r="G46" s="358"/>
      <c r="H46" s="216"/>
      <c r="I46" s="294"/>
      <c r="J46" s="203" t="s">
        <v>1237</v>
      </c>
    </row>
    <row r="47" spans="2:10" s="289" customFormat="1" ht="15" customHeight="1" x14ac:dyDescent="0.35">
      <c r="B47" s="358" t="s">
        <v>1238</v>
      </c>
      <c r="C47" s="358"/>
      <c r="D47" s="358"/>
      <c r="E47" s="358"/>
      <c r="F47" s="358"/>
      <c r="G47" s="358"/>
      <c r="H47" s="217"/>
      <c r="I47" s="294"/>
      <c r="J47" s="203" t="s">
        <v>1237</v>
      </c>
    </row>
    <row r="48" spans="2:10" s="289" customFormat="1" ht="15" customHeight="1" x14ac:dyDescent="0.35">
      <c r="B48" s="358" t="s">
        <v>1239</v>
      </c>
      <c r="C48" s="358"/>
      <c r="D48" s="358"/>
      <c r="E48" s="358"/>
      <c r="F48" s="358"/>
      <c r="G48" s="358"/>
      <c r="H48" s="217"/>
      <c r="I48" s="294"/>
      <c r="J48" s="203" t="s">
        <v>1237</v>
      </c>
    </row>
    <row r="49" spans="2:10" s="289" customFormat="1" ht="15" customHeight="1" x14ac:dyDescent="0.35">
      <c r="B49" s="358" t="s">
        <v>1240</v>
      </c>
      <c r="C49" s="358"/>
      <c r="D49" s="358"/>
      <c r="E49" s="358"/>
      <c r="F49" s="358"/>
      <c r="G49" s="358"/>
      <c r="H49" s="218"/>
      <c r="I49" s="294"/>
      <c r="J49" s="203" t="s">
        <v>1237</v>
      </c>
    </row>
    <row r="50" spans="2:10" s="289" customFormat="1" ht="15" customHeight="1" thickBot="1" x14ac:dyDescent="0.4">
      <c r="B50" s="365" t="s">
        <v>1241</v>
      </c>
      <c r="C50" s="365"/>
      <c r="D50" s="365"/>
      <c r="E50" s="365"/>
      <c r="F50" s="365"/>
      <c r="G50" s="365"/>
      <c r="H50" s="219"/>
      <c r="I50" s="302"/>
      <c r="J50" s="220" t="s">
        <v>1237</v>
      </c>
    </row>
    <row r="51" spans="2:10" s="289" customFormat="1" ht="15" customHeight="1" x14ac:dyDescent="0.35">
      <c r="B51" s="299"/>
      <c r="C51" s="300"/>
      <c r="D51" s="300"/>
      <c r="E51" s="300"/>
      <c r="F51" s="300"/>
      <c r="G51" s="300"/>
      <c r="H51" s="300"/>
      <c r="I51" s="300"/>
      <c r="J51" s="300"/>
    </row>
    <row r="52" spans="2:10" s="289" customFormat="1" ht="15" customHeight="1" x14ac:dyDescent="0.35">
      <c r="B52" s="215" t="s">
        <v>1242</v>
      </c>
      <c r="C52" s="215"/>
      <c r="D52" s="215"/>
      <c r="E52" s="215"/>
      <c r="F52" s="215"/>
      <c r="G52" s="215"/>
      <c r="H52" s="215"/>
      <c r="I52" s="215"/>
      <c r="J52" s="215"/>
    </row>
    <row r="53" spans="2:10" s="289" customFormat="1" ht="15" customHeight="1" x14ac:dyDescent="0.35">
      <c r="B53" s="343" t="s">
        <v>1243</v>
      </c>
      <c r="C53" s="343"/>
      <c r="D53" s="343"/>
      <c r="E53" s="343"/>
      <c r="F53" s="343"/>
      <c r="G53" s="343"/>
      <c r="H53" s="221"/>
      <c r="I53" s="222"/>
    </row>
    <row r="54" spans="2:10" s="289" customFormat="1" ht="15" customHeight="1" x14ac:dyDescent="0.35">
      <c r="B54" s="368" t="s">
        <v>1244</v>
      </c>
      <c r="C54" s="368"/>
      <c r="D54" s="368"/>
      <c r="E54" s="368"/>
      <c r="F54" s="368"/>
      <c r="G54" s="368"/>
      <c r="H54" s="222"/>
      <c r="J54" s="203" t="s">
        <v>1245</v>
      </c>
    </row>
    <row r="55" spans="2:10" s="289" customFormat="1" ht="15" customHeight="1" x14ac:dyDescent="0.35">
      <c r="B55" s="368" t="s">
        <v>1246</v>
      </c>
      <c r="C55" s="368"/>
      <c r="D55" s="368"/>
      <c r="E55" s="368"/>
      <c r="F55" s="368"/>
      <c r="G55" s="368"/>
      <c r="H55" s="222"/>
      <c r="J55" s="203" t="s">
        <v>1245</v>
      </c>
    </row>
    <row r="56" spans="2:10" s="289" customFormat="1" ht="15" customHeight="1" x14ac:dyDescent="0.35">
      <c r="B56" s="368" t="s">
        <v>1247</v>
      </c>
      <c r="C56" s="368"/>
      <c r="D56" s="368"/>
      <c r="E56" s="368"/>
      <c r="F56" s="368"/>
      <c r="G56" s="368"/>
      <c r="H56" s="222"/>
      <c r="J56" s="203" t="s">
        <v>1245</v>
      </c>
    </row>
    <row r="57" spans="2:10" s="289" customFormat="1" ht="15" customHeight="1" thickBot="1" x14ac:dyDescent="0.4">
      <c r="B57" s="369" t="s">
        <v>1248</v>
      </c>
      <c r="C57" s="369"/>
      <c r="D57" s="369"/>
      <c r="E57" s="369"/>
      <c r="F57" s="369"/>
      <c r="G57" s="369"/>
      <c r="H57" s="223"/>
      <c r="I57" s="303"/>
      <c r="J57" s="224" t="s">
        <v>1205</v>
      </c>
    </row>
    <row r="58" spans="2:10" s="289" customFormat="1" ht="15" customHeight="1" x14ac:dyDescent="0.35">
      <c r="B58" s="299"/>
      <c r="C58" s="300"/>
      <c r="D58" s="300"/>
      <c r="E58" s="300"/>
      <c r="F58" s="300"/>
      <c r="G58" s="300"/>
      <c r="H58" s="300"/>
      <c r="I58" s="300"/>
      <c r="J58" s="300"/>
    </row>
    <row r="59" spans="2:10" s="289" customFormat="1" ht="15" customHeight="1" x14ac:dyDescent="0.35">
      <c r="B59" s="215" t="s">
        <v>1249</v>
      </c>
      <c r="C59" s="215"/>
      <c r="D59" s="215"/>
      <c r="E59" s="215"/>
      <c r="F59" s="215"/>
      <c r="G59" s="215"/>
      <c r="H59" s="215"/>
      <c r="I59" s="215"/>
      <c r="J59" s="215"/>
    </row>
    <row r="60" spans="2:10" s="289" customFormat="1" ht="15" customHeight="1" x14ac:dyDescent="0.35">
      <c r="B60" s="225" t="s">
        <v>1250</v>
      </c>
      <c r="C60" s="225"/>
      <c r="D60" s="225"/>
      <c r="E60" s="225"/>
      <c r="F60" s="304"/>
      <c r="G60" s="304"/>
      <c r="H60" s="226"/>
      <c r="I60" s="226"/>
      <c r="J60" s="226"/>
    </row>
    <row r="61" spans="2:10" ht="15" customHeight="1" x14ac:dyDescent="0.35">
      <c r="B61" s="191" t="s">
        <v>691</v>
      </c>
      <c r="C61" s="191"/>
      <c r="D61" s="191"/>
      <c r="E61" s="191"/>
      <c r="F61" s="287"/>
      <c r="G61" s="287"/>
      <c r="H61" s="191"/>
      <c r="I61" s="191"/>
      <c r="J61" s="390">
        <v>170252</v>
      </c>
    </row>
    <row r="62" spans="2:10" s="289" customFormat="1" ht="15" customHeight="1" x14ac:dyDescent="0.35">
      <c r="B62" s="191" t="s">
        <v>1251</v>
      </c>
      <c r="C62" s="191"/>
      <c r="D62" s="191"/>
      <c r="E62" s="191"/>
      <c r="F62" s="287"/>
      <c r="G62" s="287"/>
      <c r="H62" s="191"/>
      <c r="I62" s="391">
        <v>13422988226.930201</v>
      </c>
      <c r="J62" s="391"/>
    </row>
    <row r="63" spans="2:10" s="289" customFormat="1" ht="15" customHeight="1" x14ac:dyDescent="0.35">
      <c r="B63" s="191" t="s">
        <v>1252</v>
      </c>
      <c r="C63" s="191"/>
      <c r="D63" s="191"/>
      <c r="E63" s="191"/>
      <c r="F63" s="287"/>
      <c r="G63" s="287"/>
      <c r="H63" s="191"/>
      <c r="I63" s="391">
        <f>+J31</f>
        <v>9344590074.6200695</v>
      </c>
      <c r="J63" s="391"/>
    </row>
    <row r="64" spans="2:10" s="289" customFormat="1" ht="15" customHeight="1" x14ac:dyDescent="0.35">
      <c r="B64" s="191" t="s">
        <v>1253</v>
      </c>
      <c r="C64" s="191"/>
      <c r="D64" s="191"/>
      <c r="E64" s="191"/>
      <c r="F64" s="287"/>
      <c r="G64" s="287"/>
      <c r="H64" s="191"/>
      <c r="I64" s="191"/>
      <c r="J64" s="392">
        <f>I62/J61</f>
        <v>78841.882779234322</v>
      </c>
    </row>
    <row r="65" spans="2:10" s="289" customFormat="1" ht="15" customHeight="1" x14ac:dyDescent="0.35">
      <c r="B65" s="191" t="s">
        <v>1254</v>
      </c>
      <c r="C65" s="191"/>
      <c r="D65" s="191"/>
      <c r="E65" s="191"/>
      <c r="F65" s="287"/>
      <c r="G65" s="287"/>
      <c r="H65" s="191"/>
      <c r="I65" s="191"/>
      <c r="J65" s="392">
        <f>I63/J61</f>
        <v>54886.815277471454</v>
      </c>
    </row>
    <row r="66" spans="2:10" s="289" customFormat="1" ht="15" customHeight="1" x14ac:dyDescent="0.35">
      <c r="B66" s="191" t="s">
        <v>1255</v>
      </c>
      <c r="C66" s="191"/>
      <c r="D66" s="191"/>
      <c r="E66" s="191"/>
      <c r="F66" s="287"/>
      <c r="G66" s="287"/>
      <c r="H66" s="191"/>
      <c r="I66" s="191"/>
      <c r="J66" s="385">
        <v>10114704.039999999</v>
      </c>
    </row>
    <row r="67" spans="2:10" s="289" customFormat="1" ht="15" customHeight="1" x14ac:dyDescent="0.35">
      <c r="B67" s="191" t="s">
        <v>1256</v>
      </c>
      <c r="C67" s="191"/>
      <c r="D67" s="191"/>
      <c r="E67" s="191"/>
      <c r="F67" s="287"/>
      <c r="G67" s="287"/>
      <c r="H67" s="191"/>
      <c r="I67" s="191"/>
      <c r="J67" s="393">
        <f>+J66/I63</f>
        <v>1.082412814177003E-3</v>
      </c>
    </row>
    <row r="68" spans="2:10" s="289" customFormat="1" ht="15" customHeight="1" x14ac:dyDescent="0.35">
      <c r="B68" s="191" t="s">
        <v>1257</v>
      </c>
      <c r="C68" s="191"/>
      <c r="D68" s="191"/>
      <c r="E68" s="191"/>
      <c r="F68" s="287"/>
      <c r="G68" s="287"/>
      <c r="H68" s="191"/>
      <c r="I68" s="191"/>
      <c r="J68" s="385">
        <v>16585156.039999999</v>
      </c>
    </row>
    <row r="69" spans="2:10" s="289" customFormat="1" ht="15" customHeight="1" x14ac:dyDescent="0.35">
      <c r="B69" s="191" t="s">
        <v>1258</v>
      </c>
      <c r="C69" s="191"/>
      <c r="D69" s="191"/>
      <c r="E69" s="191"/>
      <c r="F69" s="287"/>
      <c r="G69" s="287"/>
      <c r="H69" s="191"/>
      <c r="I69" s="191"/>
      <c r="J69" s="394">
        <f>+J68/I63</f>
        <v>1.7748404057921518E-3</v>
      </c>
    </row>
    <row r="70" spans="2:10" s="289" customFormat="1" ht="15" customHeight="1" x14ac:dyDescent="0.35">
      <c r="B70" s="191" t="s">
        <v>1080</v>
      </c>
      <c r="C70" s="191"/>
      <c r="D70" s="191"/>
      <c r="E70" s="191"/>
      <c r="F70" s="287"/>
      <c r="G70" s="287"/>
      <c r="H70" s="191"/>
      <c r="I70" s="191"/>
      <c r="J70" s="384">
        <v>101.041339713268</v>
      </c>
    </row>
    <row r="71" spans="2:10" s="289" customFormat="1" ht="15" customHeight="1" x14ac:dyDescent="0.35">
      <c r="B71" s="191" t="s">
        <v>1259</v>
      </c>
      <c r="C71" s="191"/>
      <c r="D71" s="191"/>
      <c r="E71" s="191"/>
      <c r="F71" s="287"/>
      <c r="G71" s="287"/>
      <c r="H71" s="191"/>
      <c r="I71" s="191"/>
      <c r="J71" s="384">
        <v>318.77212935783001</v>
      </c>
    </row>
    <row r="72" spans="2:10" s="289" customFormat="1" ht="15" customHeight="1" x14ac:dyDescent="0.35">
      <c r="B72" s="191" t="s">
        <v>1392</v>
      </c>
      <c r="C72" s="191"/>
      <c r="D72" s="191"/>
      <c r="E72" s="191"/>
      <c r="F72" s="287"/>
      <c r="G72" s="287"/>
      <c r="H72" s="191"/>
      <c r="I72" s="191"/>
      <c r="J72" s="243">
        <v>0.54862086691426404</v>
      </c>
    </row>
    <row r="73" spans="2:10" s="289" customFormat="1" ht="15" customHeight="1" x14ac:dyDescent="0.35">
      <c r="B73" s="191" t="s">
        <v>1393</v>
      </c>
      <c r="C73" s="191"/>
      <c r="D73" s="191"/>
      <c r="E73" s="191"/>
      <c r="F73" s="287"/>
      <c r="G73" s="287"/>
      <c r="H73" s="191"/>
      <c r="I73" s="191"/>
      <c r="J73" s="243">
        <v>0.55147778077597798</v>
      </c>
    </row>
    <row r="74" spans="2:10" s="289" customFormat="1" ht="15" customHeight="1" x14ac:dyDescent="0.35">
      <c r="B74" s="191" t="s">
        <v>1260</v>
      </c>
      <c r="C74" s="191"/>
      <c r="D74" s="191"/>
      <c r="E74" s="191"/>
      <c r="F74" s="305"/>
      <c r="G74" s="305"/>
      <c r="H74" s="191"/>
      <c r="I74" s="191"/>
      <c r="J74" s="243">
        <v>1.03301596039382E-2</v>
      </c>
    </row>
    <row r="75" spans="2:10" s="289" customFormat="1" ht="15" customHeight="1" x14ac:dyDescent="0.35">
      <c r="B75" s="191" t="s">
        <v>1261</v>
      </c>
      <c r="C75" s="191"/>
      <c r="D75" s="191"/>
      <c r="E75" s="191"/>
      <c r="F75" s="305"/>
      <c r="G75" s="305"/>
      <c r="H75" s="191"/>
      <c r="I75" s="191"/>
      <c r="J75" s="243">
        <v>1.2638758592839699E-2</v>
      </c>
    </row>
    <row r="76" spans="2:10" s="289" customFormat="1" ht="15" customHeight="1" thickBot="1" x14ac:dyDescent="0.4">
      <c r="B76" s="192" t="s">
        <v>1262</v>
      </c>
      <c r="C76" s="192"/>
      <c r="D76" s="192"/>
      <c r="E76" s="192"/>
      <c r="F76" s="229"/>
      <c r="G76" s="229"/>
      <c r="H76" s="229"/>
      <c r="I76" s="229"/>
      <c r="J76" s="395">
        <v>61608</v>
      </c>
    </row>
    <row r="77" spans="2:10" s="289" customFormat="1" ht="15" customHeight="1" x14ac:dyDescent="0.35">
      <c r="B77" s="231" t="s">
        <v>1263</v>
      </c>
      <c r="C77" s="232"/>
      <c r="D77" s="232"/>
      <c r="E77" s="298"/>
      <c r="F77" s="233"/>
      <c r="G77" s="233" t="s">
        <v>1264</v>
      </c>
      <c r="H77" s="234" t="s">
        <v>1089</v>
      </c>
      <c r="I77" s="234" t="s">
        <v>1265</v>
      </c>
      <c r="J77" s="234" t="s">
        <v>1266</v>
      </c>
    </row>
    <row r="78" spans="2:10" s="289" customFormat="1" ht="15" customHeight="1" x14ac:dyDescent="0.35">
      <c r="B78" s="331" t="s">
        <v>1151</v>
      </c>
      <c r="C78" s="331"/>
      <c r="D78" s="331"/>
      <c r="E78" s="298"/>
      <c r="F78" s="235"/>
      <c r="G78" s="396">
        <v>22210</v>
      </c>
      <c r="H78" s="397">
        <v>0.13184173421606912</v>
      </c>
      <c r="I78" s="398">
        <v>645750339.14000261</v>
      </c>
      <c r="J78" s="397">
        <v>7.0568388342425625E-2</v>
      </c>
    </row>
    <row r="79" spans="2:10" s="289" customFormat="1" ht="15" customHeight="1" thickBot="1" x14ac:dyDescent="0.4">
      <c r="B79" s="237" t="s">
        <v>1245</v>
      </c>
      <c r="C79" s="237"/>
      <c r="D79" s="237"/>
      <c r="E79" s="306"/>
      <c r="F79" s="237"/>
      <c r="G79" s="399">
        <v>148042</v>
      </c>
      <c r="H79" s="264">
        <v>0.86815826578393085</v>
      </c>
      <c r="I79" s="399">
        <v>8698839735.4800701</v>
      </c>
      <c r="J79" s="264">
        <v>0.92943161165757449</v>
      </c>
    </row>
    <row r="80" spans="2:10" s="289" customFormat="1" ht="15" customHeight="1" x14ac:dyDescent="0.35">
      <c r="B80" s="196" t="s">
        <v>1394</v>
      </c>
      <c r="C80" s="239"/>
      <c r="D80" s="235"/>
      <c r="E80" s="298"/>
      <c r="F80" s="233"/>
      <c r="G80" s="400" t="s">
        <v>1264</v>
      </c>
      <c r="H80" s="401" t="s">
        <v>1089</v>
      </c>
      <c r="I80" s="401" t="s">
        <v>1265</v>
      </c>
      <c r="J80" s="401" t="s">
        <v>1266</v>
      </c>
    </row>
    <row r="81" spans="2:10" s="289" customFormat="1" ht="15" customHeight="1" x14ac:dyDescent="0.35">
      <c r="B81" s="235" t="s">
        <v>1151</v>
      </c>
      <c r="C81" s="235"/>
      <c r="D81" s="235"/>
      <c r="E81" s="298"/>
      <c r="F81" s="235"/>
      <c r="G81" s="396">
        <f>+G78+G79</f>
        <v>170252</v>
      </c>
      <c r="H81" s="397">
        <v>1</v>
      </c>
      <c r="I81" s="398">
        <f>+I78+I79</f>
        <v>9344590074.6200733</v>
      </c>
      <c r="J81" s="397">
        <v>1</v>
      </c>
    </row>
    <row r="82" spans="2:10" s="289" customFormat="1" ht="15" customHeight="1" thickBot="1" x14ac:dyDescent="0.4">
      <c r="B82" s="237" t="s">
        <v>1245</v>
      </c>
      <c r="C82" s="237"/>
      <c r="D82" s="237"/>
      <c r="E82" s="306"/>
      <c r="F82" s="237"/>
      <c r="G82" s="399">
        <v>0</v>
      </c>
      <c r="H82" s="264">
        <v>0</v>
      </c>
      <c r="I82" s="399">
        <v>0</v>
      </c>
      <c r="J82" s="264">
        <v>0</v>
      </c>
    </row>
    <row r="83" spans="2:10" s="289" customFormat="1" ht="15" customHeight="1" x14ac:dyDescent="0.35">
      <c r="B83" s="196" t="s">
        <v>1267</v>
      </c>
      <c r="C83" s="242"/>
      <c r="D83" s="242"/>
      <c r="E83" s="242"/>
      <c r="F83" s="190"/>
      <c r="G83" s="240" t="s">
        <v>1264</v>
      </c>
      <c r="H83" s="241" t="s">
        <v>1089</v>
      </c>
      <c r="I83" s="241" t="s">
        <v>1265</v>
      </c>
      <c r="J83" s="241" t="s">
        <v>1266</v>
      </c>
    </row>
    <row r="84" spans="2:10" s="289" customFormat="1" ht="15" customHeight="1" x14ac:dyDescent="0.35">
      <c r="B84" s="191" t="s">
        <v>1224</v>
      </c>
      <c r="C84" s="191"/>
      <c r="D84" s="191"/>
      <c r="E84" s="191"/>
      <c r="F84" s="243"/>
      <c r="G84" s="396">
        <v>3714</v>
      </c>
      <c r="H84" s="243">
        <v>2.1814721706646618E-2</v>
      </c>
      <c r="I84" s="398">
        <v>153839885.03</v>
      </c>
      <c r="J84" s="243">
        <v>1.6462989152175953E-2</v>
      </c>
    </row>
    <row r="85" spans="2:10" s="289" customFormat="1" ht="15" customHeight="1" thickBot="1" x14ac:dyDescent="0.4">
      <c r="B85" s="192" t="s">
        <v>1268</v>
      </c>
      <c r="C85" s="192"/>
      <c r="D85" s="192"/>
      <c r="E85" s="192"/>
      <c r="F85" s="192"/>
      <c r="G85" s="399">
        <v>166538</v>
      </c>
      <c r="H85" s="264">
        <v>0.97818527829335333</v>
      </c>
      <c r="I85" s="399">
        <v>9190750189.5899906</v>
      </c>
      <c r="J85" s="264">
        <v>0.98353701084782397</v>
      </c>
    </row>
    <row r="86" spans="2:10" s="289" customFormat="1" ht="15" customHeight="1" x14ac:dyDescent="0.35">
      <c r="B86" s="231" t="s">
        <v>1269</v>
      </c>
      <c r="C86" s="232"/>
      <c r="D86" s="232"/>
      <c r="E86" s="298"/>
      <c r="F86" s="298"/>
      <c r="G86" s="400" t="s">
        <v>1264</v>
      </c>
      <c r="H86" s="401" t="s">
        <v>1089</v>
      </c>
      <c r="I86" s="401" t="s">
        <v>1265</v>
      </c>
      <c r="J86" s="401" t="s">
        <v>1266</v>
      </c>
    </row>
    <row r="87" spans="2:10" s="289" customFormat="1" ht="15" customHeight="1" x14ac:dyDescent="0.35">
      <c r="B87" s="235" t="s">
        <v>1270</v>
      </c>
      <c r="C87" s="235"/>
      <c r="D87" s="235"/>
      <c r="E87" s="298"/>
      <c r="F87" s="298"/>
      <c r="G87" s="396">
        <v>168476</v>
      </c>
      <c r="H87" s="243">
        <v>0.98956840448276673</v>
      </c>
      <c r="I87" s="398">
        <v>9176077184.5999851</v>
      </c>
      <c r="J87" s="243">
        <v>0.98196679697296907</v>
      </c>
    </row>
    <row r="88" spans="2:10" s="289" customFormat="1" ht="15" customHeight="1" x14ac:dyDescent="0.35">
      <c r="B88" s="235" t="s">
        <v>1271</v>
      </c>
      <c r="C88" s="235"/>
      <c r="D88" s="235"/>
      <c r="E88" s="298"/>
      <c r="F88" s="298"/>
      <c r="G88" s="396">
        <v>0</v>
      </c>
      <c r="H88" s="243">
        <v>0</v>
      </c>
      <c r="I88" s="398">
        <v>0</v>
      </c>
      <c r="J88" s="243">
        <v>0</v>
      </c>
    </row>
    <row r="89" spans="2:10" s="289" customFormat="1" ht="15" customHeight="1" x14ac:dyDescent="0.35">
      <c r="B89" s="235" t="s">
        <v>1272</v>
      </c>
      <c r="C89" s="235"/>
      <c r="D89" s="235"/>
      <c r="E89" s="298"/>
      <c r="F89" s="298"/>
      <c r="G89" s="396">
        <v>79</v>
      </c>
      <c r="H89" s="243">
        <v>4.6401804384089469E-4</v>
      </c>
      <c r="I89" s="398">
        <v>761190.58000000007</v>
      </c>
      <c r="J89" s="243">
        <v>8.1457888887753621E-5</v>
      </c>
    </row>
    <row r="90" spans="2:10" s="289" customFormat="1" ht="15" customHeight="1" x14ac:dyDescent="0.35">
      <c r="B90" s="235" t="s">
        <v>1273</v>
      </c>
      <c r="C90" s="235"/>
      <c r="D90" s="235"/>
      <c r="E90" s="298"/>
      <c r="F90" s="298"/>
      <c r="G90" s="396">
        <v>0</v>
      </c>
      <c r="H90" s="243">
        <v>0</v>
      </c>
      <c r="I90" s="398">
        <v>0</v>
      </c>
      <c r="J90" s="243">
        <v>0</v>
      </c>
    </row>
    <row r="91" spans="2:10" s="289" customFormat="1" ht="15" customHeight="1" x14ac:dyDescent="0.35">
      <c r="B91" s="235" t="s">
        <v>1274</v>
      </c>
      <c r="C91" s="235"/>
      <c r="D91" s="235"/>
      <c r="E91" s="298"/>
      <c r="F91" s="298"/>
      <c r="G91" s="396">
        <v>1688</v>
      </c>
      <c r="H91" s="243">
        <v>9.9147146582712689E-3</v>
      </c>
      <c r="I91" s="398">
        <v>167671554.65000001</v>
      </c>
      <c r="J91" s="243">
        <v>1.7943168540415472E-2</v>
      </c>
    </row>
    <row r="92" spans="2:10" s="289" customFormat="1" ht="15" customHeight="1" thickBot="1" x14ac:dyDescent="0.4">
      <c r="B92" s="192" t="s">
        <v>98</v>
      </c>
      <c r="C92" s="192"/>
      <c r="D92" s="192"/>
      <c r="E92" s="192"/>
      <c r="F92" s="192"/>
      <c r="G92" s="399">
        <v>9</v>
      </c>
      <c r="H92" s="264">
        <v>5.2862815121114584E-5</v>
      </c>
      <c r="I92" s="399">
        <v>80144.790000000008</v>
      </c>
      <c r="J92" s="264">
        <v>8.5765977276707062E-6</v>
      </c>
    </row>
    <row r="93" spans="2:10" s="289" customFormat="1" ht="15" customHeight="1" x14ac:dyDescent="0.35">
      <c r="B93" s="191"/>
      <c r="C93" s="191"/>
      <c r="D93" s="191"/>
      <c r="E93" s="191"/>
      <c r="F93" s="191"/>
      <c r="G93" s="236"/>
      <c r="H93" s="211"/>
      <c r="I93" s="236"/>
      <c r="J93" s="211"/>
    </row>
    <row r="94" spans="2:10" s="289" customFormat="1" ht="15" customHeight="1" x14ac:dyDescent="0.35">
      <c r="B94" s="215" t="s">
        <v>1275</v>
      </c>
      <c r="C94" s="215"/>
      <c r="D94" s="215"/>
      <c r="E94" s="215"/>
      <c r="F94" s="215"/>
      <c r="G94" s="215"/>
      <c r="H94" s="215"/>
      <c r="I94" s="215"/>
      <c r="J94" s="215"/>
    </row>
    <row r="95" spans="2:10" s="289" customFormat="1" ht="15" customHeight="1" x14ac:dyDescent="0.35">
      <c r="B95" s="196" t="s">
        <v>1276</v>
      </c>
      <c r="C95" s="242"/>
      <c r="D95" s="242"/>
      <c r="E95" s="242"/>
      <c r="F95" s="190"/>
      <c r="G95" s="326" t="s">
        <v>1264</v>
      </c>
      <c r="H95" s="244" t="s">
        <v>1089</v>
      </c>
      <c r="I95" s="244" t="s">
        <v>1265</v>
      </c>
      <c r="J95" s="244" t="s">
        <v>1266</v>
      </c>
    </row>
    <row r="96" spans="2:10" s="289" customFormat="1" ht="15" customHeight="1" x14ac:dyDescent="0.35">
      <c r="B96" s="191" t="s">
        <v>1277</v>
      </c>
      <c r="C96" s="191"/>
      <c r="D96" s="191"/>
      <c r="E96" s="191"/>
      <c r="F96" s="307"/>
      <c r="G96" s="396">
        <v>6330</v>
      </c>
      <c r="H96" s="243">
        <v>3.718017996851726E-2</v>
      </c>
      <c r="I96" s="398">
        <v>691932510.0800004</v>
      </c>
      <c r="J96" s="243">
        <v>7.4046320336650748E-2</v>
      </c>
    </row>
    <row r="97" spans="2:11" s="289" customFormat="1" ht="15" customHeight="1" x14ac:dyDescent="0.35">
      <c r="B97" s="191" t="s">
        <v>1278</v>
      </c>
      <c r="C97" s="191"/>
      <c r="D97" s="191"/>
      <c r="E97" s="191"/>
      <c r="F97" s="307"/>
      <c r="G97" s="396">
        <v>12182</v>
      </c>
      <c r="H97" s="243">
        <v>7.1552757089490868E-2</v>
      </c>
      <c r="I97" s="398">
        <v>1205266131.4700034</v>
      </c>
      <c r="J97" s="243">
        <v>0.12898009670253133</v>
      </c>
    </row>
    <row r="98" spans="2:11" s="289" customFormat="1" ht="15" customHeight="1" x14ac:dyDescent="0.35">
      <c r="B98" s="191" t="s">
        <v>1279</v>
      </c>
      <c r="C98" s="191"/>
      <c r="D98" s="191"/>
      <c r="E98" s="191"/>
      <c r="F98" s="307"/>
      <c r="G98" s="396">
        <v>9535</v>
      </c>
      <c r="H98" s="243">
        <v>5.6005215797758613E-2</v>
      </c>
      <c r="I98" s="398">
        <v>950236272.4099983</v>
      </c>
      <c r="J98" s="243">
        <v>0.10168838491811946</v>
      </c>
    </row>
    <row r="99" spans="2:11" s="289" customFormat="1" ht="15" customHeight="1" x14ac:dyDescent="0.35">
      <c r="B99" s="191" t="s">
        <v>1280</v>
      </c>
      <c r="C99" s="191"/>
      <c r="D99" s="191"/>
      <c r="E99" s="191"/>
      <c r="F99" s="307"/>
      <c r="G99" s="396">
        <v>6480</v>
      </c>
      <c r="H99" s="243">
        <v>3.8061226887202503E-2</v>
      </c>
      <c r="I99" s="398">
        <v>586698301.46999943</v>
      </c>
      <c r="J99" s="243">
        <v>6.2784808834309092E-2</v>
      </c>
    </row>
    <row r="100" spans="2:11" s="289" customFormat="1" ht="15" customHeight="1" x14ac:dyDescent="0.35">
      <c r="B100" s="191" t="s">
        <v>1281</v>
      </c>
      <c r="C100" s="191"/>
      <c r="D100" s="191"/>
      <c r="E100" s="191"/>
      <c r="F100" s="307"/>
      <c r="G100" s="396">
        <v>4907</v>
      </c>
      <c r="H100" s="243">
        <v>2.8821981533256585E-2</v>
      </c>
      <c r="I100" s="398">
        <v>406479816.85000014</v>
      </c>
      <c r="J100" s="243">
        <v>4.3498945764780299E-2</v>
      </c>
      <c r="K100" s="402">
        <f>+J100+J99</f>
        <v>0.1062837545990894</v>
      </c>
    </row>
    <row r="101" spans="2:11" s="289" customFormat="1" ht="15" customHeight="1" x14ac:dyDescent="0.35">
      <c r="B101" s="191" t="s">
        <v>1282</v>
      </c>
      <c r="C101" s="191"/>
      <c r="D101" s="191"/>
      <c r="E101" s="191"/>
      <c r="F101" s="307"/>
      <c r="G101" s="396">
        <v>2434</v>
      </c>
      <c r="H101" s="243">
        <v>1.4296454667199211E-2</v>
      </c>
      <c r="I101" s="398">
        <v>177740233.47999963</v>
      </c>
      <c r="J101" s="243">
        <v>1.9020656022434166E-2</v>
      </c>
    </row>
    <row r="102" spans="2:11" s="289" customFormat="1" ht="15" customHeight="1" x14ac:dyDescent="0.35">
      <c r="B102" s="191" t="s">
        <v>1283</v>
      </c>
      <c r="C102" s="191"/>
      <c r="D102" s="191"/>
      <c r="E102" s="191"/>
      <c r="F102" s="307"/>
      <c r="G102" s="396">
        <v>2022</v>
      </c>
      <c r="H102" s="243">
        <v>1.1876512463877076E-2</v>
      </c>
      <c r="I102" s="398">
        <v>126130502.6799996</v>
      </c>
      <c r="J102" s="243">
        <v>1.3497703127991796E-2</v>
      </c>
    </row>
    <row r="103" spans="2:11" s="289" customFormat="1" ht="15" customHeight="1" x14ac:dyDescent="0.35">
      <c r="B103" s="191" t="s">
        <v>1284</v>
      </c>
      <c r="C103" s="191"/>
      <c r="D103" s="191"/>
      <c r="E103" s="191"/>
      <c r="F103" s="307"/>
      <c r="G103" s="396">
        <v>2203</v>
      </c>
      <c r="H103" s="243">
        <v>1.2939642412423936E-2</v>
      </c>
      <c r="I103" s="398">
        <v>131109090.13000011</v>
      </c>
      <c r="J103" s="243">
        <v>1.4030480639925937E-2</v>
      </c>
    </row>
    <row r="104" spans="2:11" s="289" customFormat="1" ht="15" customHeight="1" x14ac:dyDescent="0.35">
      <c r="B104" s="191" t="s">
        <v>1285</v>
      </c>
      <c r="C104" s="191"/>
      <c r="D104" s="191"/>
      <c r="E104" s="191"/>
      <c r="F104" s="307"/>
      <c r="G104" s="396">
        <v>4176</v>
      </c>
      <c r="H104" s="243">
        <v>2.4528346216197167E-2</v>
      </c>
      <c r="I104" s="398">
        <v>254940295.25999984</v>
      </c>
      <c r="J104" s="243">
        <v>2.7282127222725366E-2</v>
      </c>
    </row>
    <row r="105" spans="2:11" s="289" customFormat="1" ht="15" customHeight="1" x14ac:dyDescent="0.35">
      <c r="B105" s="191" t="s">
        <v>1286</v>
      </c>
      <c r="C105" s="191"/>
      <c r="D105" s="191"/>
      <c r="E105" s="191"/>
      <c r="F105" s="307"/>
      <c r="G105" s="396">
        <v>9807</v>
      </c>
      <c r="H105" s="243">
        <v>5.7602847543641193E-2</v>
      </c>
      <c r="I105" s="398">
        <v>634679759.4100014</v>
      </c>
      <c r="J105" s="243">
        <v>6.7919486498802903E-2</v>
      </c>
    </row>
    <row r="106" spans="2:11" s="289" customFormat="1" ht="15" customHeight="1" x14ac:dyDescent="0.35">
      <c r="B106" s="191" t="s">
        <v>1287</v>
      </c>
      <c r="C106" s="191"/>
      <c r="D106" s="191"/>
      <c r="E106" s="191"/>
      <c r="F106" s="307"/>
      <c r="G106" s="396">
        <v>10023</v>
      </c>
      <c r="H106" s="243">
        <v>5.8871555106547943E-2</v>
      </c>
      <c r="I106" s="398">
        <v>556529626.26000047</v>
      </c>
      <c r="J106" s="243">
        <v>5.9556344560425384E-2</v>
      </c>
    </row>
    <row r="107" spans="2:11" s="289" customFormat="1" ht="15" customHeight="1" x14ac:dyDescent="0.35">
      <c r="B107" s="191" t="s">
        <v>1288</v>
      </c>
      <c r="C107" s="191"/>
      <c r="D107" s="191"/>
      <c r="E107" s="191"/>
      <c r="F107" s="307"/>
      <c r="G107" s="396">
        <v>13128</v>
      </c>
      <c r="H107" s="243">
        <v>7.7109226323332475E-2</v>
      </c>
      <c r="I107" s="398">
        <v>657748311.12000346</v>
      </c>
      <c r="J107" s="243">
        <v>7.0388139647393808E-2</v>
      </c>
    </row>
    <row r="108" spans="2:11" s="289" customFormat="1" ht="15" customHeight="1" thickBot="1" x14ac:dyDescent="0.4">
      <c r="B108" s="192" t="s">
        <v>1289</v>
      </c>
      <c r="C108" s="192"/>
      <c r="D108" s="192"/>
      <c r="E108" s="192"/>
      <c r="F108" s="308"/>
      <c r="G108" s="399">
        <v>87025</v>
      </c>
      <c r="H108" s="264">
        <v>0.51115405399055514</v>
      </c>
      <c r="I108" s="399">
        <v>2965099224.0000043</v>
      </c>
      <c r="J108" s="264">
        <v>0.31730650572390973</v>
      </c>
      <c r="K108" s="402">
        <f>+SUM(J101:J108)</f>
        <v>0.58900144344360905</v>
      </c>
    </row>
    <row r="109" spans="2:11" s="289" customFormat="1" ht="15" customHeight="1" x14ac:dyDescent="0.35">
      <c r="B109" s="196" t="s">
        <v>1290</v>
      </c>
      <c r="C109" s="245"/>
      <c r="D109" s="245"/>
      <c r="E109" s="245"/>
      <c r="F109" s="292"/>
      <c r="G109" s="240" t="s">
        <v>1264</v>
      </c>
      <c r="H109" s="246" t="s">
        <v>1089</v>
      </c>
      <c r="I109" s="246" t="s">
        <v>1265</v>
      </c>
      <c r="J109" s="246" t="s">
        <v>1266</v>
      </c>
    </row>
    <row r="110" spans="2:11" s="289" customFormat="1" ht="15" customHeight="1" x14ac:dyDescent="0.35">
      <c r="B110" s="191" t="s">
        <v>1291</v>
      </c>
      <c r="C110" s="191"/>
      <c r="D110" s="191"/>
      <c r="E110" s="191"/>
      <c r="F110" s="309"/>
      <c r="G110" s="396">
        <v>14749</v>
      </c>
      <c r="H110" s="243">
        <v>8.6630406691257669E-2</v>
      </c>
      <c r="I110" s="398">
        <v>122322218.96999994</v>
      </c>
      <c r="J110" s="243">
        <v>1.3090164254741174E-2</v>
      </c>
    </row>
    <row r="111" spans="2:11" s="289" customFormat="1" ht="15" customHeight="1" x14ac:dyDescent="0.35">
      <c r="B111" s="191" t="s">
        <v>1292</v>
      </c>
      <c r="C111" s="191"/>
      <c r="D111" s="191"/>
      <c r="E111" s="191"/>
      <c r="F111" s="309"/>
      <c r="G111" s="396">
        <v>8315</v>
      </c>
      <c r="H111" s="243">
        <v>4.8839367525785306E-2</v>
      </c>
      <c r="I111" s="398">
        <v>175309327.70000008</v>
      </c>
      <c r="J111" s="243">
        <v>1.8760515581752686E-2</v>
      </c>
    </row>
    <row r="112" spans="2:11" s="289" customFormat="1" ht="15" customHeight="1" x14ac:dyDescent="0.35">
      <c r="B112" s="191" t="s">
        <v>1293</v>
      </c>
      <c r="C112" s="191"/>
      <c r="D112" s="191"/>
      <c r="E112" s="191"/>
      <c r="F112" s="309"/>
      <c r="G112" s="396">
        <v>8265</v>
      </c>
      <c r="H112" s="243">
        <v>4.8545685219556892E-2</v>
      </c>
      <c r="I112" s="398">
        <v>217909501.56000048</v>
      </c>
      <c r="J112" s="243">
        <v>2.3319321641710616E-2</v>
      </c>
    </row>
    <row r="113" spans="2:10" s="289" customFormat="1" ht="15" customHeight="1" x14ac:dyDescent="0.35">
      <c r="B113" s="191" t="s">
        <v>1294</v>
      </c>
      <c r="C113" s="191"/>
      <c r="D113" s="191"/>
      <c r="E113" s="191"/>
      <c r="F113" s="309"/>
      <c r="G113" s="396">
        <v>11875</v>
      </c>
      <c r="H113" s="243">
        <v>6.9749547729248407E-2</v>
      </c>
      <c r="I113" s="398">
        <v>365406511.06999874</v>
      </c>
      <c r="J113" s="243">
        <v>3.9103535644912479E-2</v>
      </c>
    </row>
    <row r="114" spans="2:10" s="289" customFormat="1" ht="15" customHeight="1" x14ac:dyDescent="0.35">
      <c r="B114" s="191" t="s">
        <v>1295</v>
      </c>
      <c r="C114" s="191"/>
      <c r="D114" s="191"/>
      <c r="E114" s="191"/>
      <c r="F114" s="309"/>
      <c r="G114" s="396">
        <v>13440</v>
      </c>
      <c r="H114" s="243">
        <v>7.8941803914197778E-2</v>
      </c>
      <c r="I114" s="398">
        <v>479777192.8100009</v>
      </c>
      <c r="J114" s="243">
        <v>5.1342775764244633E-2</v>
      </c>
    </row>
    <row r="115" spans="2:10" s="289" customFormat="1" ht="15" customHeight="1" x14ac:dyDescent="0.35">
      <c r="B115" s="191" t="s">
        <v>1296</v>
      </c>
      <c r="C115" s="191"/>
      <c r="D115" s="191"/>
      <c r="E115" s="191"/>
      <c r="F115" s="309"/>
      <c r="G115" s="396">
        <v>7567</v>
      </c>
      <c r="H115" s="243">
        <v>4.4445880224608228E-2</v>
      </c>
      <c r="I115" s="398">
        <v>324308918.88000065</v>
      </c>
      <c r="J115" s="243">
        <v>3.4705526544265085E-2</v>
      </c>
    </row>
    <row r="116" spans="2:10" s="289" customFormat="1" ht="15" customHeight="1" x14ac:dyDescent="0.35">
      <c r="B116" s="191" t="s">
        <v>1297</v>
      </c>
      <c r="C116" s="191"/>
      <c r="D116" s="191"/>
      <c r="E116" s="191"/>
      <c r="F116" s="309"/>
      <c r="G116" s="396">
        <v>7336</v>
      </c>
      <c r="H116" s="243">
        <v>4.3089067969832952E-2</v>
      </c>
      <c r="I116" s="398">
        <v>364087569.1800006</v>
      </c>
      <c r="J116" s="243">
        <v>3.8962390674457288E-2</v>
      </c>
    </row>
    <row r="117" spans="2:10" s="289" customFormat="1" ht="15" customHeight="1" x14ac:dyDescent="0.35">
      <c r="B117" s="191" t="s">
        <v>1298</v>
      </c>
      <c r="C117" s="191"/>
      <c r="D117" s="191"/>
      <c r="E117" s="191"/>
      <c r="F117" s="309"/>
      <c r="G117" s="396">
        <v>7863</v>
      </c>
      <c r="H117" s="243">
        <v>4.6184479477480438E-2</v>
      </c>
      <c r="I117" s="398">
        <v>418621403.55000079</v>
      </c>
      <c r="J117" s="243">
        <v>4.4798262974315002E-2</v>
      </c>
    </row>
    <row r="118" spans="2:10" s="289" customFormat="1" ht="15" customHeight="1" x14ac:dyDescent="0.35">
      <c r="B118" s="191" t="s">
        <v>1299</v>
      </c>
      <c r="C118" s="191"/>
      <c r="D118" s="191"/>
      <c r="E118" s="191"/>
      <c r="F118" s="309"/>
      <c r="G118" s="396">
        <v>7760</v>
      </c>
      <c r="H118" s="243">
        <v>4.5579493926649908E-2</v>
      </c>
      <c r="I118" s="398">
        <v>438987167.80000031</v>
      </c>
      <c r="J118" s="243">
        <v>4.6977680593212286E-2</v>
      </c>
    </row>
    <row r="119" spans="2:10" s="289" customFormat="1" ht="15" customHeight="1" x14ac:dyDescent="0.35">
      <c r="B119" s="191" t="s">
        <v>1300</v>
      </c>
      <c r="C119" s="191"/>
      <c r="D119" s="191"/>
      <c r="E119" s="191"/>
      <c r="F119" s="309"/>
      <c r="G119" s="396">
        <v>8935</v>
      </c>
      <c r="H119" s="243">
        <v>5.2481028123017644E-2</v>
      </c>
      <c r="I119" s="398">
        <v>527518489.71999961</v>
      </c>
      <c r="J119" s="243">
        <v>5.6451752886704454E-2</v>
      </c>
    </row>
    <row r="120" spans="2:10" s="289" customFormat="1" ht="15" customHeight="1" x14ac:dyDescent="0.35">
      <c r="B120" s="191" t="s">
        <v>1301</v>
      </c>
      <c r="C120" s="191"/>
      <c r="D120" s="191"/>
      <c r="E120" s="191"/>
      <c r="F120" s="309"/>
      <c r="G120" s="396">
        <v>12668</v>
      </c>
      <c r="H120" s="243">
        <v>7.4407349106031057E-2</v>
      </c>
      <c r="I120" s="398">
        <v>760527458.76000154</v>
      </c>
      <c r="J120" s="243">
        <v>8.13869257706233E-2</v>
      </c>
    </row>
    <row r="121" spans="2:10" s="289" customFormat="1" ht="15" customHeight="1" x14ac:dyDescent="0.35">
      <c r="B121" s="191" t="s">
        <v>1302</v>
      </c>
      <c r="C121" s="191"/>
      <c r="D121" s="191"/>
      <c r="E121" s="191"/>
      <c r="F121" s="309"/>
      <c r="G121" s="396">
        <v>12350</v>
      </c>
      <c r="H121" s="243">
        <v>7.2539529638418351E-2</v>
      </c>
      <c r="I121" s="398">
        <v>850762213.98999703</v>
      </c>
      <c r="J121" s="243">
        <v>9.1043288918652016E-2</v>
      </c>
    </row>
    <row r="122" spans="2:10" s="289" customFormat="1" ht="15" customHeight="1" x14ac:dyDescent="0.35">
      <c r="B122" s="191" t="s">
        <v>1303</v>
      </c>
      <c r="C122" s="191"/>
      <c r="D122" s="191"/>
      <c r="E122" s="191"/>
      <c r="F122" s="309"/>
      <c r="G122" s="396">
        <v>9512</v>
      </c>
      <c r="H122" s="243">
        <v>5.5870121936893544E-2</v>
      </c>
      <c r="I122" s="398">
        <v>740354422.61999857</v>
      </c>
      <c r="J122" s="243">
        <v>7.9228132717218722E-2</v>
      </c>
    </row>
    <row r="123" spans="2:10" s="289" customFormat="1" ht="15" customHeight="1" x14ac:dyDescent="0.35">
      <c r="B123" s="191" t="s">
        <v>1304</v>
      </c>
      <c r="C123" s="191"/>
      <c r="D123" s="191"/>
      <c r="E123" s="191"/>
      <c r="F123" s="309"/>
      <c r="G123" s="396">
        <v>35005</v>
      </c>
      <c r="H123" s="243">
        <v>0.20560698259051288</v>
      </c>
      <c r="I123" s="398">
        <v>3134809903.4700041</v>
      </c>
      <c r="J123" s="243">
        <v>0.33546788873962247</v>
      </c>
    </row>
    <row r="124" spans="2:10" s="289" customFormat="1" ht="15" customHeight="1" thickBot="1" x14ac:dyDescent="0.4">
      <c r="B124" s="192" t="s">
        <v>1305</v>
      </c>
      <c r="C124" s="192"/>
      <c r="D124" s="192"/>
      <c r="E124" s="192"/>
      <c r="F124" s="247"/>
      <c r="G124" s="399">
        <v>4612</v>
      </c>
      <c r="H124" s="264">
        <v>2.7089255926508939E-2</v>
      </c>
      <c r="I124" s="399">
        <v>423887774.54000038</v>
      </c>
      <c r="J124" s="264">
        <v>4.5361837293567707E-2</v>
      </c>
    </row>
    <row r="125" spans="2:10" s="289" customFormat="1" ht="15" customHeight="1" x14ac:dyDescent="0.35">
      <c r="B125" s="196" t="s">
        <v>1306</v>
      </c>
      <c r="C125" s="242"/>
      <c r="D125" s="242"/>
      <c r="E125" s="242"/>
      <c r="F125" s="242"/>
      <c r="G125" s="240" t="s">
        <v>1264</v>
      </c>
      <c r="H125" s="246" t="s">
        <v>1089</v>
      </c>
      <c r="I125" s="246" t="s">
        <v>1265</v>
      </c>
      <c r="J125" s="246" t="s">
        <v>1266</v>
      </c>
    </row>
    <row r="126" spans="2:10" ht="15" customHeight="1" x14ac:dyDescent="0.35">
      <c r="B126" s="191" t="s">
        <v>1307</v>
      </c>
      <c r="C126" s="191"/>
      <c r="D126" s="191"/>
      <c r="E126" s="191"/>
      <c r="F126" s="248"/>
      <c r="G126" s="396">
        <v>61348</v>
      </c>
      <c r="H126" s="243">
        <v>0.36033644245001528</v>
      </c>
      <c r="I126" s="398">
        <v>1787543262.0799863</v>
      </c>
      <c r="J126" s="243">
        <v>0.19129177928681712</v>
      </c>
    </row>
    <row r="127" spans="2:10" s="289" customFormat="1" ht="15" customHeight="1" x14ac:dyDescent="0.35">
      <c r="B127" s="191" t="s">
        <v>1308</v>
      </c>
      <c r="C127" s="191"/>
      <c r="D127" s="191"/>
      <c r="E127" s="191"/>
      <c r="F127" s="248"/>
      <c r="G127" s="396">
        <v>25504</v>
      </c>
      <c r="H127" s="243">
        <v>0.1498014707609896</v>
      </c>
      <c r="I127" s="398">
        <v>1308419712.0199971</v>
      </c>
      <c r="J127" s="243">
        <v>0.14001895231056538</v>
      </c>
    </row>
    <row r="128" spans="2:10" s="289" customFormat="1" ht="15" customHeight="1" x14ac:dyDescent="0.35">
      <c r="B128" s="191" t="s">
        <v>1309</v>
      </c>
      <c r="C128" s="191"/>
      <c r="D128" s="191"/>
      <c r="E128" s="191"/>
      <c r="F128" s="248"/>
      <c r="G128" s="396">
        <v>26749</v>
      </c>
      <c r="H128" s="243">
        <v>0.1571141601860771</v>
      </c>
      <c r="I128" s="398">
        <v>1747063511.5700042</v>
      </c>
      <c r="J128" s="243">
        <v>0.18695988776597602</v>
      </c>
    </row>
    <row r="129" spans="2:10" s="289" customFormat="1" ht="15" customHeight="1" x14ac:dyDescent="0.35">
      <c r="B129" s="191" t="s">
        <v>1310</v>
      </c>
      <c r="C129" s="191"/>
      <c r="D129" s="191"/>
      <c r="E129" s="191"/>
      <c r="F129" s="248"/>
      <c r="G129" s="396">
        <v>35238</v>
      </c>
      <c r="H129" s="243">
        <v>0.2069755421375373</v>
      </c>
      <c r="I129" s="398">
        <v>2534216682.9899936</v>
      </c>
      <c r="J129" s="243">
        <v>0.27119613196013359</v>
      </c>
    </row>
    <row r="130" spans="2:10" s="289" customFormat="1" ht="15" customHeight="1" x14ac:dyDescent="0.35">
      <c r="B130" s="191" t="s">
        <v>1311</v>
      </c>
      <c r="C130" s="191"/>
      <c r="D130" s="191"/>
      <c r="E130" s="191"/>
      <c r="F130" s="248"/>
      <c r="G130" s="396">
        <v>21413</v>
      </c>
      <c r="H130" s="243">
        <v>0.12577238446538072</v>
      </c>
      <c r="I130" s="398">
        <v>1967346905.9599946</v>
      </c>
      <c r="J130" s="243">
        <v>0.21053324867650786</v>
      </c>
    </row>
    <row r="131" spans="2:10" s="289" customFormat="1" ht="15" customHeight="1" thickBot="1" x14ac:dyDescent="0.4">
      <c r="B131" s="192" t="s">
        <v>1312</v>
      </c>
      <c r="C131" s="192"/>
      <c r="D131" s="192"/>
      <c r="E131" s="192"/>
      <c r="F131" s="247"/>
      <c r="G131" s="399">
        <v>0</v>
      </c>
      <c r="H131" s="264">
        <v>0</v>
      </c>
      <c r="I131" s="399">
        <v>0</v>
      </c>
      <c r="J131" s="264">
        <v>0</v>
      </c>
    </row>
    <row r="132" spans="2:10" s="289" customFormat="1" ht="15" customHeight="1" x14ac:dyDescent="0.35">
      <c r="B132" s="196" t="s">
        <v>1313</v>
      </c>
      <c r="C132" s="242"/>
      <c r="D132" s="242"/>
      <c r="E132" s="242"/>
      <c r="F132" s="242"/>
      <c r="G132" s="400" t="s">
        <v>1264</v>
      </c>
      <c r="H132" s="190" t="s">
        <v>1089</v>
      </c>
      <c r="I132" s="190" t="s">
        <v>1265</v>
      </c>
      <c r="J132" s="190" t="s">
        <v>1266</v>
      </c>
    </row>
    <row r="133" spans="2:10" s="289" customFormat="1" ht="15" customHeight="1" x14ac:dyDescent="0.35">
      <c r="B133" s="191" t="s">
        <v>1314</v>
      </c>
      <c r="C133" s="191"/>
      <c r="D133" s="191"/>
      <c r="E133" s="191"/>
      <c r="F133" s="191"/>
      <c r="G133" s="396">
        <v>160359</v>
      </c>
      <c r="H133" s="243">
        <v>0.94189201888964591</v>
      </c>
      <c r="I133" s="398">
        <v>8689888848.8300743</v>
      </c>
      <c r="J133" s="243">
        <v>0.92993794050226253</v>
      </c>
    </row>
    <row r="134" spans="2:10" s="289" customFormat="1" ht="15" customHeight="1" x14ac:dyDescent="0.35">
      <c r="B134" s="191" t="s">
        <v>1315</v>
      </c>
      <c r="C134" s="191"/>
      <c r="D134" s="191"/>
      <c r="E134" s="191"/>
      <c r="F134" s="191"/>
      <c r="G134" s="396">
        <v>9886</v>
      </c>
      <c r="H134" s="243">
        <v>5.8066865587482086E-2</v>
      </c>
      <c r="I134" s="398">
        <v>654588259.56999946</v>
      </c>
      <c r="J134" s="243">
        <v>7.0049970554391952E-2</v>
      </c>
    </row>
    <row r="135" spans="2:10" s="289" customFormat="1" ht="15" customHeight="1" x14ac:dyDescent="0.35">
      <c r="B135" s="191" t="s">
        <v>1316</v>
      </c>
      <c r="C135" s="191"/>
      <c r="D135" s="191"/>
      <c r="E135" s="191"/>
      <c r="F135" s="191"/>
      <c r="G135" s="396">
        <v>7</v>
      </c>
      <c r="H135" s="243">
        <v>4.111552287197801E-5</v>
      </c>
      <c r="I135" s="398">
        <v>112966.22</v>
      </c>
      <c r="J135" s="243">
        <v>1.208894334560662E-5</v>
      </c>
    </row>
    <row r="136" spans="2:10" s="289" customFormat="1" ht="15" customHeight="1" thickBot="1" x14ac:dyDescent="0.4">
      <c r="B136" s="192" t="s">
        <v>98</v>
      </c>
      <c r="C136" s="192"/>
      <c r="D136" s="192"/>
      <c r="E136" s="192"/>
      <c r="F136" s="247"/>
      <c r="G136" s="396">
        <v>0</v>
      </c>
      <c r="H136" s="264">
        <v>0</v>
      </c>
      <c r="I136" s="399">
        <v>0</v>
      </c>
      <c r="J136" s="264">
        <v>0</v>
      </c>
    </row>
    <row r="137" spans="2:10" s="289" customFormat="1" ht="15" customHeight="1" x14ac:dyDescent="0.35">
      <c r="B137" s="196" t="s">
        <v>1317</v>
      </c>
      <c r="C137" s="242"/>
      <c r="D137" s="242"/>
      <c r="E137" s="242"/>
      <c r="F137" s="242"/>
      <c r="G137" s="400" t="s">
        <v>1264</v>
      </c>
      <c r="H137" s="190" t="s">
        <v>1089</v>
      </c>
      <c r="I137" s="190" t="s">
        <v>1265</v>
      </c>
      <c r="J137" s="190" t="s">
        <v>1266</v>
      </c>
    </row>
    <row r="138" spans="2:10" s="289" customFormat="1" ht="15" customHeight="1" x14ac:dyDescent="0.35">
      <c r="B138" s="239" t="s">
        <v>486</v>
      </c>
      <c r="C138" s="239"/>
      <c r="D138" s="235"/>
      <c r="E138" s="366"/>
      <c r="F138" s="367"/>
      <c r="G138" s="403"/>
      <c r="H138" s="404"/>
      <c r="I138" s="405"/>
      <c r="J138" s="243"/>
    </row>
    <row r="139" spans="2:10" s="289" customFormat="1" ht="15" customHeight="1" x14ac:dyDescent="0.35">
      <c r="B139" s="235" t="s">
        <v>1318</v>
      </c>
      <c r="C139" s="235"/>
      <c r="D139" s="235"/>
      <c r="E139" s="352"/>
      <c r="F139" s="353"/>
      <c r="G139" s="396">
        <v>107528</v>
      </c>
      <c r="H139" s="243">
        <v>0.63158142048257881</v>
      </c>
      <c r="I139" s="398">
        <v>5402610048.0801287</v>
      </c>
      <c r="J139" s="243">
        <v>0.57815377720565853</v>
      </c>
    </row>
    <row r="140" spans="2:10" s="289" customFormat="1" ht="15" customHeight="1" x14ac:dyDescent="0.35">
      <c r="B140" s="235" t="s">
        <v>1319</v>
      </c>
      <c r="C140" s="235"/>
      <c r="D140" s="235"/>
      <c r="E140" s="352"/>
      <c r="F140" s="353"/>
      <c r="G140" s="396">
        <v>62284</v>
      </c>
      <c r="H140" s="243">
        <v>0.36583417522261119</v>
      </c>
      <c r="I140" s="398">
        <v>3916092179.1799903</v>
      </c>
      <c r="J140" s="243">
        <v>0.41907586613307801</v>
      </c>
    </row>
    <row r="141" spans="2:10" s="289" customFormat="1" ht="15" customHeight="1" x14ac:dyDescent="0.35">
      <c r="B141" s="235" t="s">
        <v>98</v>
      </c>
      <c r="C141" s="235"/>
      <c r="D141" s="235"/>
      <c r="E141" s="352"/>
      <c r="F141" s="353"/>
      <c r="G141" s="396">
        <v>440</v>
      </c>
      <c r="H141" s="243">
        <v>2.5844042948100464E-3</v>
      </c>
      <c r="I141" s="398">
        <v>25887847.359999996</v>
      </c>
      <c r="J141" s="243">
        <v>2.7703566612634319E-3</v>
      </c>
    </row>
    <row r="142" spans="2:10" s="289" customFormat="1" ht="15" customHeight="1" thickBot="1" x14ac:dyDescent="0.4">
      <c r="B142" s="249" t="s">
        <v>488</v>
      </c>
      <c r="C142" s="192"/>
      <c r="D142" s="192"/>
      <c r="E142" s="192"/>
      <c r="F142" s="247"/>
      <c r="G142" s="250"/>
      <c r="H142" s="238"/>
      <c r="I142" s="250"/>
      <c r="J142" s="238"/>
    </row>
    <row r="143" spans="2:10" s="289" customFormat="1" ht="15" customHeight="1" x14ac:dyDescent="0.35">
      <c r="B143" s="196" t="s">
        <v>1320</v>
      </c>
      <c r="C143" s="242"/>
      <c r="D143" s="242"/>
      <c r="E143" s="242"/>
      <c r="F143" s="242"/>
      <c r="G143" s="240" t="s">
        <v>1264</v>
      </c>
      <c r="H143" s="246" t="s">
        <v>1089</v>
      </c>
      <c r="I143" s="246" t="s">
        <v>1265</v>
      </c>
      <c r="J143" s="246" t="s">
        <v>1266</v>
      </c>
    </row>
    <row r="144" spans="2:10" s="289" customFormat="1" ht="15" customHeight="1" x14ac:dyDescent="0.35">
      <c r="B144" s="191" t="s">
        <v>1155</v>
      </c>
      <c r="C144" s="191"/>
      <c r="D144" s="191"/>
      <c r="E144" s="191"/>
      <c r="F144" s="248"/>
      <c r="G144" s="396">
        <v>54290</v>
      </c>
      <c r="H144" s="243">
        <v>0.31888024810281229</v>
      </c>
      <c r="I144" s="398">
        <v>2869279190.410018</v>
      </c>
      <c r="J144" s="243">
        <v>0.30705244077030303</v>
      </c>
    </row>
    <row r="145" spans="2:10" s="289" customFormat="1" ht="15" customHeight="1" x14ac:dyDescent="0.35">
      <c r="B145" s="191" t="s">
        <v>1156</v>
      </c>
      <c r="C145" s="191"/>
      <c r="D145" s="191"/>
      <c r="E145" s="191"/>
      <c r="F145" s="248"/>
      <c r="G145" s="396">
        <v>32275</v>
      </c>
      <c r="H145" s="243">
        <v>0.18957192867044145</v>
      </c>
      <c r="I145" s="398">
        <v>1596770162.4700019</v>
      </c>
      <c r="J145" s="243">
        <v>0.17087642686508486</v>
      </c>
    </row>
    <row r="146" spans="2:10" s="289" customFormat="1" ht="15" customHeight="1" x14ac:dyDescent="0.35">
      <c r="B146" s="191" t="s">
        <v>1424</v>
      </c>
      <c r="C146" s="191"/>
      <c r="D146" s="191"/>
      <c r="E146" s="191"/>
      <c r="F146" s="248"/>
      <c r="G146" s="396">
        <v>58250</v>
      </c>
      <c r="H146" s="243">
        <v>0.34213988675610274</v>
      </c>
      <c r="I146" s="398">
        <v>3544800285.5299754</v>
      </c>
      <c r="J146" s="243">
        <v>0.37934251339260877</v>
      </c>
    </row>
    <row r="147" spans="2:10" s="289" customFormat="1" ht="15" customHeight="1" x14ac:dyDescent="0.35">
      <c r="B147" s="191" t="s">
        <v>1410</v>
      </c>
      <c r="C147" s="191"/>
      <c r="D147" s="191"/>
      <c r="E147" s="191"/>
      <c r="F147" s="248"/>
      <c r="G147" s="396">
        <v>11298</v>
      </c>
      <c r="H147" s="243">
        <v>6.63604539153725E-2</v>
      </c>
      <c r="I147" s="398">
        <v>461384045.06999975</v>
      </c>
      <c r="J147" s="243">
        <v>4.9374455314323905E-2</v>
      </c>
    </row>
    <row r="148" spans="2:10" s="289" customFormat="1" ht="15" customHeight="1" x14ac:dyDescent="0.35">
      <c r="B148" s="191" t="s">
        <v>1157</v>
      </c>
      <c r="C148" s="191"/>
      <c r="D148" s="191"/>
      <c r="E148" s="191"/>
      <c r="F148" s="248"/>
      <c r="G148" s="396">
        <v>9838</v>
      </c>
      <c r="H148" s="243">
        <v>5.7784930573502806E-2</v>
      </c>
      <c r="I148" s="398">
        <v>600782028.44000113</v>
      </c>
      <c r="J148" s="243">
        <v>6.4291961834872915E-2</v>
      </c>
    </row>
    <row r="149" spans="2:10" s="289" customFormat="1" ht="15" customHeight="1" x14ac:dyDescent="0.35">
      <c r="B149" s="191" t="s">
        <v>1158</v>
      </c>
      <c r="C149" s="191"/>
      <c r="D149" s="191"/>
      <c r="E149" s="191"/>
      <c r="F149" s="248"/>
      <c r="G149" s="396">
        <v>2908</v>
      </c>
      <c r="H149" s="243">
        <v>1.708056293024458E-2</v>
      </c>
      <c r="I149" s="398">
        <v>185971696.43000019</v>
      </c>
      <c r="J149" s="243">
        <v>1.9901536070062745E-2</v>
      </c>
    </row>
    <row r="150" spans="2:10" s="289" customFormat="1" ht="15" customHeight="1" thickBot="1" x14ac:dyDescent="0.4">
      <c r="B150" s="192" t="s">
        <v>1159</v>
      </c>
      <c r="C150" s="192"/>
      <c r="D150" s="192"/>
      <c r="E150" s="192"/>
      <c r="F150" s="247"/>
      <c r="G150" s="399">
        <v>1393</v>
      </c>
      <c r="H150" s="264">
        <v>8.1819890515236245E-3</v>
      </c>
      <c r="I150" s="399">
        <v>85602666.269999996</v>
      </c>
      <c r="J150" s="264">
        <v>9.1606657527436887E-3</v>
      </c>
    </row>
    <row r="151" spans="2:10" s="289" customFormat="1" ht="15" customHeight="1" x14ac:dyDescent="0.35">
      <c r="B151" s="196" t="s">
        <v>1395</v>
      </c>
      <c r="C151" s="325"/>
      <c r="D151" s="325"/>
      <c r="E151" s="325"/>
      <c r="F151" s="325"/>
      <c r="G151" s="354" t="s">
        <v>691</v>
      </c>
      <c r="H151" s="354"/>
      <c r="I151" s="354" t="s">
        <v>1321</v>
      </c>
      <c r="J151" s="354"/>
    </row>
    <row r="152" spans="2:10" s="289" customFormat="1" ht="15" customHeight="1" x14ac:dyDescent="0.35">
      <c r="B152" s="251" t="s">
        <v>1322</v>
      </c>
      <c r="C152" s="251"/>
      <c r="D152" s="251"/>
      <c r="E152" s="251"/>
      <c r="F152" s="251"/>
      <c r="G152" s="251"/>
      <c r="H152" s="406">
        <v>150</v>
      </c>
      <c r="I152" s="243"/>
      <c r="J152" s="398">
        <v>6419114.7000000002</v>
      </c>
    </row>
    <row r="153" spans="2:10" s="289" customFormat="1" ht="15" customHeight="1" x14ac:dyDescent="0.35">
      <c r="B153" s="251" t="s">
        <v>1323</v>
      </c>
      <c r="C153" s="251"/>
      <c r="D153" s="251"/>
      <c r="E153" s="251"/>
      <c r="F153" s="251"/>
      <c r="G153" s="251"/>
      <c r="H153" s="406">
        <v>23</v>
      </c>
      <c r="I153" s="243"/>
      <c r="J153" s="398">
        <v>581168.11</v>
      </c>
    </row>
    <row r="154" spans="2:10" s="289" customFormat="1" ht="15" customHeight="1" thickBot="1" x14ac:dyDescent="0.4">
      <c r="B154" s="329" t="s">
        <v>1324</v>
      </c>
      <c r="C154" s="329"/>
      <c r="D154" s="329"/>
      <c r="E154" s="329"/>
      <c r="F154" s="329"/>
      <c r="G154" s="329"/>
      <c r="H154" s="407">
        <v>0</v>
      </c>
      <c r="I154" s="264"/>
      <c r="J154" s="407">
        <v>0</v>
      </c>
    </row>
    <row r="155" spans="2:10" s="289" customFormat="1" ht="15" customHeight="1" x14ac:dyDescent="0.35">
      <c r="B155" s="252" t="s">
        <v>1396</v>
      </c>
      <c r="C155" s="253"/>
      <c r="D155" s="253"/>
      <c r="E155" s="254"/>
      <c r="F155" s="254"/>
      <c r="G155" s="255"/>
      <c r="H155" s="294"/>
      <c r="I155" s="347" t="s">
        <v>1325</v>
      </c>
      <c r="J155" s="347" t="s">
        <v>1326</v>
      </c>
    </row>
    <row r="156" spans="2:10" s="289" customFormat="1" ht="15" customHeight="1" x14ac:dyDescent="0.35">
      <c r="B156" s="310"/>
      <c r="C156" s="310"/>
      <c r="D156" s="256"/>
      <c r="E156" s="256"/>
      <c r="F156" s="256"/>
      <c r="G156" s="257"/>
      <c r="H156" s="294"/>
      <c r="I156" s="348"/>
      <c r="J156" s="348"/>
    </row>
    <row r="157" spans="2:10" s="289" customFormat="1" ht="15" customHeight="1" x14ac:dyDescent="0.35">
      <c r="B157" s="256"/>
      <c r="C157" s="256"/>
      <c r="D157" s="256"/>
      <c r="E157" s="256"/>
      <c r="F157" s="256"/>
      <c r="G157" s="258"/>
      <c r="H157" s="294"/>
      <c r="I157" s="408" t="s">
        <v>1327</v>
      </c>
      <c r="J157" s="409">
        <v>9340655028.2699966</v>
      </c>
    </row>
    <row r="158" spans="2:10" s="289" customFormat="1" ht="15" customHeight="1" x14ac:dyDescent="0.35">
      <c r="B158" s="256"/>
      <c r="C158" s="256"/>
      <c r="D158" s="256"/>
      <c r="E158" s="256"/>
      <c r="F158" s="256"/>
      <c r="G158" s="258"/>
      <c r="H158" s="294"/>
      <c r="I158" s="408" t="s">
        <v>1328</v>
      </c>
      <c r="J158" s="409">
        <v>9326284364.159996</v>
      </c>
    </row>
    <row r="159" spans="2:10" s="289" customFormat="1" ht="15" customHeight="1" x14ac:dyDescent="0.35">
      <c r="B159" s="256"/>
      <c r="C159" s="256"/>
      <c r="D159" s="256"/>
      <c r="E159" s="256"/>
      <c r="F159" s="256"/>
      <c r="G159" s="258"/>
      <c r="H159" s="294"/>
      <c r="I159" s="408" t="s">
        <v>1329</v>
      </c>
      <c r="J159" s="409">
        <v>9301230029.6699963</v>
      </c>
    </row>
    <row r="160" spans="2:10" s="289" customFormat="1" ht="15" customHeight="1" x14ac:dyDescent="0.35">
      <c r="B160" s="256"/>
      <c r="C160" s="256"/>
      <c r="D160" s="256"/>
      <c r="E160" s="256"/>
      <c r="F160" s="256"/>
      <c r="G160" s="258"/>
      <c r="H160" s="294"/>
      <c r="I160" s="408" t="s">
        <v>1330</v>
      </c>
      <c r="J160" s="409">
        <v>9266082370.369997</v>
      </c>
    </row>
    <row r="161" spans="2:10" s="289" customFormat="1" ht="15" customHeight="1" x14ac:dyDescent="0.35">
      <c r="B161" s="256"/>
      <c r="C161" s="256"/>
      <c r="D161" s="256"/>
      <c r="E161" s="256"/>
      <c r="F161" s="256"/>
      <c r="G161" s="258"/>
      <c r="H161" s="294"/>
      <c r="I161" s="408" t="s">
        <v>1331</v>
      </c>
      <c r="J161" s="409">
        <v>9221823258.7599964</v>
      </c>
    </row>
    <row r="162" spans="2:10" s="289" customFormat="1" ht="15" customHeight="1" x14ac:dyDescent="0.35">
      <c r="B162" s="256"/>
      <c r="C162" s="256"/>
      <c r="D162" s="256"/>
      <c r="E162" s="256"/>
      <c r="F162" s="256"/>
      <c r="G162" s="258"/>
      <c r="H162" s="294"/>
      <c r="I162" s="408" t="s">
        <v>1332</v>
      </c>
      <c r="J162" s="409">
        <v>9175967951.8199959</v>
      </c>
    </row>
    <row r="163" spans="2:10" s="289" customFormat="1" ht="15" customHeight="1" x14ac:dyDescent="0.35">
      <c r="B163" s="256"/>
      <c r="C163" s="256"/>
      <c r="D163" s="256"/>
      <c r="E163" s="256"/>
      <c r="F163" s="256"/>
      <c r="G163" s="258"/>
      <c r="H163" s="294"/>
      <c r="I163" s="408" t="s">
        <v>1333</v>
      </c>
      <c r="J163" s="409">
        <v>8664508110.6699963</v>
      </c>
    </row>
    <row r="164" spans="2:10" s="289" customFormat="1" ht="15" customHeight="1" x14ac:dyDescent="0.35">
      <c r="B164" s="256"/>
      <c r="C164" s="256"/>
      <c r="D164" s="256"/>
      <c r="E164" s="256"/>
      <c r="F164" s="256"/>
      <c r="G164" s="258"/>
      <c r="H164" s="294"/>
      <c r="I164" s="408" t="s">
        <v>1334</v>
      </c>
      <c r="J164" s="409">
        <v>7659422737.2299986</v>
      </c>
    </row>
    <row r="165" spans="2:10" s="289" customFormat="1" ht="15" customHeight="1" x14ac:dyDescent="0.35">
      <c r="B165" s="256"/>
      <c r="C165" s="256"/>
      <c r="D165" s="256"/>
      <c r="E165" s="256"/>
      <c r="F165" s="256"/>
      <c r="G165" s="258"/>
      <c r="H165" s="294"/>
      <c r="I165" s="408" t="s">
        <v>1335</v>
      </c>
      <c r="J165" s="409">
        <v>6650248533.5299988</v>
      </c>
    </row>
    <row r="166" spans="2:10" s="289" customFormat="1" ht="15" customHeight="1" x14ac:dyDescent="0.35">
      <c r="B166" s="256"/>
      <c r="C166" s="256"/>
      <c r="D166" s="256"/>
      <c r="E166" s="256"/>
      <c r="F166" s="256"/>
      <c r="G166" s="258"/>
      <c r="H166" s="294"/>
      <c r="I166" s="408" t="s">
        <v>1336</v>
      </c>
      <c r="J166" s="409">
        <v>5149353969.3000002</v>
      </c>
    </row>
    <row r="167" spans="2:10" s="289" customFormat="1" ht="15" customHeight="1" x14ac:dyDescent="0.35">
      <c r="B167" s="256"/>
      <c r="C167" s="256"/>
      <c r="D167" s="256"/>
      <c r="E167" s="256"/>
      <c r="F167" s="256"/>
      <c r="G167" s="258"/>
      <c r="H167" s="294"/>
      <c r="I167" s="408" t="s">
        <v>1337</v>
      </c>
      <c r="J167" s="409">
        <v>3194927951.1200018</v>
      </c>
    </row>
    <row r="168" spans="2:10" s="289" customFormat="1" ht="15" customHeight="1" x14ac:dyDescent="0.35">
      <c r="B168" s="256"/>
      <c r="C168" s="256"/>
      <c r="D168" s="256"/>
      <c r="E168" s="256"/>
      <c r="F168" s="256"/>
      <c r="G168" s="258"/>
      <c r="H168" s="294"/>
      <c r="I168" s="408" t="s">
        <v>1338</v>
      </c>
      <c r="J168" s="409">
        <v>1606779557.4100032</v>
      </c>
    </row>
    <row r="169" spans="2:10" s="289" customFormat="1" ht="15" customHeight="1" x14ac:dyDescent="0.35">
      <c r="B169" s="256"/>
      <c r="C169" s="256"/>
      <c r="D169" s="256"/>
      <c r="E169" s="256"/>
      <c r="F169" s="256"/>
      <c r="G169" s="258"/>
      <c r="H169" s="294"/>
      <c r="I169" s="408" t="s">
        <v>1339</v>
      </c>
      <c r="J169" s="409">
        <v>310590073.2200036</v>
      </c>
    </row>
    <row r="170" spans="2:10" s="289" customFormat="1" ht="15" customHeight="1" x14ac:dyDescent="0.35">
      <c r="B170" s="256"/>
      <c r="C170" s="256"/>
      <c r="D170" s="256"/>
      <c r="E170" s="256"/>
      <c r="F170" s="256"/>
      <c r="G170" s="258"/>
      <c r="H170" s="294"/>
      <c r="I170" s="408" t="s">
        <v>1340</v>
      </c>
      <c r="J170" s="409">
        <v>47891092.560003668</v>
      </c>
    </row>
    <row r="171" spans="2:10" s="289" customFormat="1" ht="15" customHeight="1" x14ac:dyDescent="0.35">
      <c r="B171" s="256"/>
      <c r="C171" s="256"/>
      <c r="D171" s="256"/>
      <c r="E171" s="256"/>
      <c r="F171" s="256"/>
      <c r="G171" s="258"/>
      <c r="H171" s="294"/>
      <c r="I171" s="408" t="s">
        <v>1431</v>
      </c>
      <c r="J171" s="409">
        <v>3.6731362342834473E-6</v>
      </c>
    </row>
    <row r="172" spans="2:10" s="289" customFormat="1" ht="15" customHeight="1" x14ac:dyDescent="0.35">
      <c r="B172" s="256"/>
      <c r="C172" s="256"/>
      <c r="D172" s="256"/>
      <c r="E172" s="256"/>
      <c r="F172" s="256"/>
      <c r="G172" s="258"/>
      <c r="H172" s="294"/>
      <c r="I172" s="259"/>
      <c r="J172" s="260"/>
    </row>
    <row r="173" spans="2:10" s="289" customFormat="1" ht="15" customHeight="1" x14ac:dyDescent="0.35">
      <c r="B173" s="261"/>
      <c r="C173" s="261"/>
      <c r="D173" s="261"/>
      <c r="E173" s="349"/>
      <c r="F173" s="349"/>
      <c r="G173" s="262"/>
      <c r="H173" s="294"/>
      <c r="I173" s="259"/>
      <c r="J173" s="260"/>
    </row>
    <row r="174" spans="2:10" s="289" customFormat="1" ht="15" customHeight="1" x14ac:dyDescent="0.35">
      <c r="B174" s="330"/>
      <c r="C174" s="330"/>
      <c r="D174" s="330"/>
      <c r="E174" s="330"/>
      <c r="F174" s="330"/>
      <c r="G174" s="330"/>
      <c r="H174" s="294"/>
      <c r="I174" s="259"/>
      <c r="J174" s="260"/>
    </row>
    <row r="175" spans="2:10" s="289" customFormat="1" ht="15" customHeight="1" x14ac:dyDescent="0.35">
      <c r="B175" s="350"/>
      <c r="C175" s="351"/>
      <c r="D175" s="350"/>
      <c r="E175" s="351"/>
      <c r="F175" s="350"/>
      <c r="G175" s="351"/>
      <c r="H175" s="294"/>
      <c r="I175" s="259"/>
      <c r="J175" s="260"/>
    </row>
    <row r="176" spans="2:10" s="289" customFormat="1" ht="15" customHeight="1" thickBot="1" x14ac:dyDescent="0.4">
      <c r="B176" s="263"/>
      <c r="C176" s="263"/>
      <c r="D176" s="263"/>
      <c r="E176" s="263"/>
      <c r="F176" s="263"/>
      <c r="G176" s="263"/>
      <c r="H176" s="264"/>
      <c r="I176" s="264"/>
      <c r="J176" s="264"/>
    </row>
    <row r="177" spans="2:10" s="289" customFormat="1" ht="15" customHeight="1" x14ac:dyDescent="0.35">
      <c r="B177" s="345" t="s">
        <v>1422</v>
      </c>
      <c r="C177" s="346"/>
      <c r="D177" s="346"/>
      <c r="E177" s="346"/>
      <c r="F177" s="346"/>
      <c r="G177" s="346"/>
      <c r="H177" s="265"/>
      <c r="I177" s="265"/>
      <c r="J177" s="243"/>
    </row>
    <row r="178" spans="2:10" s="289" customFormat="1" ht="15" customHeight="1" x14ac:dyDescent="0.35">
      <c r="B178" s="266"/>
      <c r="C178" s="292"/>
      <c r="D178" s="292"/>
      <c r="E178" s="292"/>
      <c r="G178" s="292"/>
      <c r="H178" s="292"/>
      <c r="I178" s="292"/>
      <c r="J178" s="293"/>
    </row>
    <row r="179" spans="2:10" s="289" customFormat="1" ht="15" customHeight="1" x14ac:dyDescent="0.35">
      <c r="B179" s="215" t="s">
        <v>1341</v>
      </c>
      <c r="C179" s="215"/>
      <c r="D179" s="215"/>
      <c r="E179" s="215"/>
      <c r="F179" s="215"/>
      <c r="G179" s="215"/>
      <c r="H179" s="215"/>
      <c r="I179" s="215"/>
      <c r="J179" s="215"/>
    </row>
    <row r="180" spans="2:10" s="289" customFormat="1" ht="15" customHeight="1" thickBot="1" x14ac:dyDescent="0.4">
      <c r="B180" s="329" t="s">
        <v>1342</v>
      </c>
      <c r="C180" s="263"/>
      <c r="D180" s="267" t="s">
        <v>1343</v>
      </c>
      <c r="E180" s="267" t="s">
        <v>1344</v>
      </c>
      <c r="F180" s="267" t="s">
        <v>1345</v>
      </c>
      <c r="G180" s="267" t="s">
        <v>1346</v>
      </c>
      <c r="H180" s="267" t="s">
        <v>1347</v>
      </c>
      <c r="I180" s="268" t="s">
        <v>1348</v>
      </c>
      <c r="J180" s="267" t="s">
        <v>1349</v>
      </c>
    </row>
    <row r="181" spans="2:10" s="289" customFormat="1" ht="15" customHeight="1" x14ac:dyDescent="0.35">
      <c r="B181" s="331" t="s">
        <v>1397</v>
      </c>
      <c r="C181" s="298"/>
      <c r="D181" s="410">
        <f t="shared" ref="D181:J181" si="1">+D184</f>
        <v>3935046.3500000099</v>
      </c>
      <c r="E181" s="410">
        <f t="shared" si="1"/>
        <v>14370664.109999986</v>
      </c>
      <c r="F181" s="410">
        <f t="shared" si="1"/>
        <v>25054334.489999972</v>
      </c>
      <c r="G181" s="410">
        <f t="shared" si="1"/>
        <v>35147659.29999996</v>
      </c>
      <c r="H181" s="410">
        <f t="shared" si="1"/>
        <v>44259111.609999999</v>
      </c>
      <c r="I181" s="410">
        <f t="shared" si="1"/>
        <v>393823385.73000163</v>
      </c>
      <c r="J181" s="410">
        <f t="shared" si="1"/>
        <v>8827999873.0299664</v>
      </c>
    </row>
    <row r="182" spans="2:10" s="289" customFormat="1" ht="15" customHeight="1" x14ac:dyDescent="0.35">
      <c r="B182" s="331" t="s">
        <v>1350</v>
      </c>
      <c r="C182" s="298"/>
      <c r="D182" s="269">
        <v>0</v>
      </c>
      <c r="E182" s="269">
        <v>0</v>
      </c>
      <c r="F182" s="269">
        <v>0</v>
      </c>
      <c r="G182" s="269">
        <v>0</v>
      </c>
      <c r="H182" s="269">
        <v>0</v>
      </c>
      <c r="I182" s="269">
        <v>0</v>
      </c>
      <c r="J182" s="269">
        <v>0</v>
      </c>
    </row>
    <row r="183" spans="2:10" s="289" customFormat="1" ht="15" customHeight="1" thickBot="1" x14ac:dyDescent="0.4">
      <c r="B183" s="327" t="s">
        <v>1398</v>
      </c>
      <c r="C183" s="306"/>
      <c r="D183" s="228">
        <v>0</v>
      </c>
      <c r="E183" s="270">
        <v>0</v>
      </c>
      <c r="F183" s="228">
        <v>0</v>
      </c>
      <c r="G183" s="228">
        <v>0</v>
      </c>
      <c r="H183" s="270">
        <v>0</v>
      </c>
      <c r="I183" s="228">
        <v>0</v>
      </c>
      <c r="J183" s="271">
        <v>0</v>
      </c>
    </row>
    <row r="184" spans="2:10" s="289" customFormat="1" ht="15" customHeight="1" thickBot="1" x14ac:dyDescent="0.4">
      <c r="B184" s="272" t="s">
        <v>1351</v>
      </c>
      <c r="C184" s="311"/>
      <c r="D184" s="411">
        <v>3935046.3500000099</v>
      </c>
      <c r="E184" s="412">
        <v>14370664.109999986</v>
      </c>
      <c r="F184" s="412">
        <v>25054334.489999972</v>
      </c>
      <c r="G184" s="412">
        <v>35147659.29999996</v>
      </c>
      <c r="H184" s="412">
        <v>44259111.609999999</v>
      </c>
      <c r="I184" s="411">
        <v>393823385.73000163</v>
      </c>
      <c r="J184" s="413">
        <v>8827999873.0299664</v>
      </c>
    </row>
    <row r="185" spans="2:10" s="289" customFormat="1" ht="15" customHeight="1" thickBot="1" x14ac:dyDescent="0.4">
      <c r="B185" s="272" t="s">
        <v>1352</v>
      </c>
      <c r="C185" s="298"/>
      <c r="D185" s="411">
        <f>+J17</f>
        <v>750000000</v>
      </c>
      <c r="E185" s="413">
        <f>+J22</f>
        <v>200000000</v>
      </c>
      <c r="F185" s="413">
        <f>+J21</f>
        <v>750000000</v>
      </c>
      <c r="G185" s="411">
        <f>+J23+J24</f>
        <v>1500000000</v>
      </c>
      <c r="H185" s="413">
        <f>+J18</f>
        <v>1000000000</v>
      </c>
      <c r="I185" s="411">
        <f>+J19+J25+J26+J27</f>
        <v>3850000000</v>
      </c>
      <c r="J185" s="411">
        <v>0</v>
      </c>
    </row>
    <row r="186" spans="2:10" s="289" customFormat="1" ht="15" customHeight="1" x14ac:dyDescent="0.35">
      <c r="B186" s="345" t="s">
        <v>1422</v>
      </c>
      <c r="C186" s="346"/>
      <c r="D186" s="346"/>
      <c r="E186" s="346"/>
      <c r="F186" s="346"/>
      <c r="G186" s="346"/>
      <c r="H186" s="273"/>
      <c r="I186" s="273"/>
      <c r="J186" s="312"/>
    </row>
    <row r="187" spans="2:10" s="289" customFormat="1" ht="15" customHeight="1" x14ac:dyDescent="0.35">
      <c r="B187" s="274" t="s">
        <v>1353</v>
      </c>
      <c r="C187" s="274"/>
      <c r="D187" s="274"/>
      <c r="E187" s="274"/>
      <c r="F187" s="274"/>
      <c r="G187" s="344"/>
      <c r="H187" s="344"/>
      <c r="I187" s="357" t="s">
        <v>1221</v>
      </c>
      <c r="J187" s="344"/>
    </row>
    <row r="188" spans="2:10" s="289" customFormat="1" ht="15" customHeight="1" x14ac:dyDescent="0.35">
      <c r="B188" s="343" t="s">
        <v>1399</v>
      </c>
      <c r="C188" s="343"/>
      <c r="D188" s="343"/>
      <c r="E188" s="343"/>
      <c r="F188" s="343"/>
      <c r="G188" s="343"/>
      <c r="H188" s="242"/>
      <c r="I188" s="242"/>
      <c r="J188" s="242"/>
    </row>
    <row r="189" spans="2:10" ht="15" customHeight="1" x14ac:dyDescent="0.35">
      <c r="B189" s="275" t="s">
        <v>1354</v>
      </c>
      <c r="C189" s="275"/>
      <c r="D189" s="275"/>
      <c r="E189" s="275"/>
      <c r="F189" s="287"/>
      <c r="G189" s="287"/>
      <c r="H189" s="275"/>
      <c r="I189" s="275"/>
      <c r="J189" s="276">
        <v>0</v>
      </c>
    </row>
    <row r="190" spans="2:10" s="289" customFormat="1" ht="15" customHeight="1" x14ac:dyDescent="0.35">
      <c r="B190" s="275" t="s">
        <v>1355</v>
      </c>
      <c r="C190" s="275"/>
      <c r="D190" s="275"/>
      <c r="E190" s="275"/>
      <c r="F190" s="287"/>
      <c r="G190" s="287"/>
      <c r="H190" s="275"/>
      <c r="I190" s="275"/>
      <c r="J190" s="277">
        <v>0</v>
      </c>
    </row>
    <row r="191" spans="2:10" s="289" customFormat="1" ht="15" customHeight="1" x14ac:dyDescent="0.35">
      <c r="B191" s="275" t="s">
        <v>1356</v>
      </c>
      <c r="C191" s="275"/>
      <c r="D191" s="275"/>
      <c r="E191" s="275"/>
      <c r="F191" s="287"/>
      <c r="G191" s="287"/>
      <c r="H191" s="275"/>
      <c r="I191" s="275"/>
      <c r="J191" s="277">
        <v>0</v>
      </c>
    </row>
    <row r="192" spans="2:10" s="289" customFormat="1" ht="15" customHeight="1" x14ac:dyDescent="0.35">
      <c r="B192" s="242" t="s">
        <v>1357</v>
      </c>
      <c r="C192" s="242"/>
      <c r="D192" s="242"/>
      <c r="E192" s="242"/>
      <c r="F192" s="287"/>
      <c r="G192" s="287"/>
      <c r="H192" s="242"/>
      <c r="I192" s="242"/>
      <c r="J192" s="328"/>
    </row>
    <row r="193" spans="2:10" s="289" customFormat="1" ht="15" customHeight="1" x14ac:dyDescent="0.35">
      <c r="B193" s="275" t="s">
        <v>1358</v>
      </c>
      <c r="C193" s="275"/>
      <c r="D193" s="275"/>
      <c r="E193" s="275"/>
      <c r="F193" s="287"/>
      <c r="G193" s="287"/>
      <c r="H193" s="275"/>
      <c r="I193" s="275"/>
      <c r="J193" s="276">
        <v>0</v>
      </c>
    </row>
    <row r="194" spans="2:10" s="289" customFormat="1" ht="15" customHeight="1" x14ac:dyDescent="0.35">
      <c r="B194" s="278" t="s">
        <v>1359</v>
      </c>
      <c r="C194" s="278"/>
      <c r="D194" s="278"/>
      <c r="E194" s="278"/>
      <c r="F194" s="287"/>
      <c r="G194" s="287"/>
      <c r="H194" s="278"/>
      <c r="I194" s="278"/>
      <c r="J194" s="332">
        <v>0</v>
      </c>
    </row>
    <row r="195" spans="2:10" s="289" customFormat="1" ht="15" customHeight="1" x14ac:dyDescent="0.35">
      <c r="B195" s="278" t="s">
        <v>1360</v>
      </c>
      <c r="C195" s="278"/>
      <c r="D195" s="278"/>
      <c r="E195" s="278"/>
      <c r="F195" s="287"/>
      <c r="G195" s="287"/>
      <c r="H195" s="278"/>
      <c r="I195" s="278"/>
      <c r="J195" s="332">
        <v>0</v>
      </c>
    </row>
    <row r="196" spans="2:10" s="289" customFormat="1" ht="15" customHeight="1" thickBot="1" x14ac:dyDescent="0.4">
      <c r="B196" s="263" t="s">
        <v>1361</v>
      </c>
      <c r="C196" s="263"/>
      <c r="D196" s="263"/>
      <c r="E196" s="263"/>
      <c r="F196" s="263"/>
      <c r="G196" s="263"/>
      <c r="H196" s="264"/>
      <c r="I196" s="264"/>
      <c r="J196" s="279">
        <v>0</v>
      </c>
    </row>
    <row r="197" spans="2:10" s="289" customFormat="1" ht="15" customHeight="1" x14ac:dyDescent="0.35">
      <c r="B197" s="342" t="s">
        <v>1423</v>
      </c>
      <c r="C197" s="342"/>
      <c r="D197" s="342"/>
      <c r="E197" s="342"/>
      <c r="F197" s="342"/>
      <c r="G197" s="342"/>
      <c r="H197" s="313"/>
      <c r="I197" s="313"/>
      <c r="J197" s="313"/>
    </row>
    <row r="198" spans="2:10" s="289" customFormat="1" ht="15" customHeight="1" x14ac:dyDescent="0.35">
      <c r="B198" s="274" t="s">
        <v>1362</v>
      </c>
      <c r="C198" s="274"/>
      <c r="D198" s="274"/>
      <c r="E198" s="274"/>
      <c r="F198" s="274"/>
      <c r="G198" s="344"/>
      <c r="H198" s="344"/>
      <c r="I198" s="357" t="s">
        <v>1221</v>
      </c>
      <c r="J198" s="344"/>
    </row>
    <row r="199" spans="2:10" s="289" customFormat="1" ht="15" customHeight="1" x14ac:dyDescent="0.35">
      <c r="B199" s="343" t="s">
        <v>1363</v>
      </c>
      <c r="C199" s="343"/>
      <c r="D199" s="343"/>
      <c r="E199" s="343"/>
      <c r="F199" s="343"/>
      <c r="G199" s="343"/>
      <c r="H199" s="244"/>
      <c r="I199" s="298"/>
      <c r="J199" s="381">
        <f>+J200+J203</f>
        <v>8050000000</v>
      </c>
    </row>
    <row r="200" spans="2:10" s="289" customFormat="1" ht="15" customHeight="1" x14ac:dyDescent="0.35">
      <c r="B200" s="343" t="s">
        <v>1400</v>
      </c>
      <c r="C200" s="343"/>
      <c r="D200" s="343"/>
      <c r="E200" s="343"/>
      <c r="F200" s="343"/>
      <c r="G200" s="343"/>
      <c r="H200" s="244"/>
      <c r="I200" s="298"/>
      <c r="J200" s="381">
        <f>+J14</f>
        <v>8050000000</v>
      </c>
    </row>
    <row r="201" spans="2:10" s="289" customFormat="1" ht="15" customHeight="1" x14ac:dyDescent="0.35">
      <c r="B201" s="370" t="s">
        <v>1364</v>
      </c>
      <c r="C201" s="370"/>
      <c r="D201" s="370"/>
      <c r="E201" s="370"/>
      <c r="F201" s="370"/>
      <c r="G201" s="370"/>
      <c r="H201" s="333"/>
      <c r="I201" s="298"/>
      <c r="J201" s="385">
        <v>0</v>
      </c>
    </row>
    <row r="202" spans="2:10" s="289" customFormat="1" ht="15" customHeight="1" x14ac:dyDescent="0.35">
      <c r="B202" s="370" t="s">
        <v>1365</v>
      </c>
      <c r="C202" s="370"/>
      <c r="D202" s="370"/>
      <c r="E202" s="370"/>
      <c r="F202" s="370"/>
      <c r="G202" s="370"/>
      <c r="H202" s="333"/>
      <c r="I202" s="298"/>
      <c r="J202" s="385">
        <v>8050000000</v>
      </c>
    </row>
    <row r="203" spans="2:10" s="289" customFormat="1" ht="15" customHeight="1" thickBot="1" x14ac:dyDescent="0.4">
      <c r="B203" s="249" t="s">
        <v>1401</v>
      </c>
      <c r="C203" s="192"/>
      <c r="D203" s="192"/>
      <c r="E203" s="192"/>
      <c r="F203" s="247"/>
      <c r="G203" s="250"/>
      <c r="H203" s="213"/>
      <c r="I203" s="250"/>
      <c r="J203" s="414">
        <v>0</v>
      </c>
    </row>
    <row r="204" spans="2:10" s="289" customFormat="1" ht="15" customHeight="1" x14ac:dyDescent="0.35">
      <c r="B204" s="371" t="s">
        <v>1402</v>
      </c>
      <c r="C204" s="371"/>
      <c r="D204" s="371"/>
      <c r="E204" s="371"/>
      <c r="F204" s="371"/>
      <c r="G204" s="371"/>
      <c r="H204" s="313"/>
      <c r="I204" s="313"/>
    </row>
    <row r="205" spans="2:10" ht="15" customHeight="1" x14ac:dyDescent="0.35">
      <c r="B205" s="280" t="s">
        <v>1366</v>
      </c>
      <c r="C205" s="280"/>
      <c r="D205" s="280"/>
      <c r="E205" s="280"/>
      <c r="F205" s="280"/>
      <c r="G205" s="280"/>
      <c r="H205" s="280"/>
      <c r="I205" s="280"/>
      <c r="J205" s="280"/>
    </row>
    <row r="206" spans="2:10" s="289" customFormat="1" ht="15" customHeight="1" x14ac:dyDescent="0.35">
      <c r="B206" s="372" t="s">
        <v>1367</v>
      </c>
      <c r="C206" s="372"/>
      <c r="D206" s="372"/>
      <c r="E206" s="281"/>
      <c r="F206" s="281"/>
      <c r="G206" s="281"/>
      <c r="H206" s="373" t="s">
        <v>1425</v>
      </c>
      <c r="I206" s="374"/>
      <c r="J206" s="374"/>
    </row>
    <row r="207" spans="2:10" ht="12.75" customHeight="1" x14ac:dyDescent="0.35">
      <c r="B207" s="227" t="s">
        <v>1368</v>
      </c>
      <c r="C207" s="282"/>
      <c r="D207" s="373" t="s">
        <v>1386</v>
      </c>
      <c r="E207" s="363"/>
      <c r="F207" s="363"/>
      <c r="G207" s="363"/>
      <c r="H207" s="363"/>
      <c r="I207" s="363"/>
      <c r="J207" s="363"/>
    </row>
    <row r="208" spans="2:10" x14ac:dyDescent="0.35">
      <c r="B208" s="227" t="s">
        <v>1369</v>
      </c>
      <c r="C208" s="282"/>
      <c r="D208" s="363" t="s">
        <v>1370</v>
      </c>
      <c r="E208" s="363"/>
      <c r="F208" s="363"/>
      <c r="G208" s="363"/>
      <c r="H208" s="363"/>
      <c r="I208" s="363"/>
      <c r="J208" s="363" t="s">
        <v>1370</v>
      </c>
    </row>
    <row r="209" spans="2:10" x14ac:dyDescent="0.35">
      <c r="C209" s="289"/>
      <c r="D209" s="289"/>
      <c r="E209" s="289"/>
      <c r="F209" s="289"/>
      <c r="G209" s="289"/>
      <c r="H209" s="289"/>
      <c r="I209" s="289"/>
      <c r="J209" s="293"/>
    </row>
    <row r="210" spans="2:10" x14ac:dyDescent="0.35">
      <c r="B210" s="283" t="s">
        <v>1371</v>
      </c>
      <c r="C210" s="209"/>
      <c r="D210" s="209"/>
      <c r="E210" s="209"/>
      <c r="F210" s="209"/>
      <c r="G210" s="209"/>
      <c r="H210" s="209"/>
      <c r="I210" s="209"/>
      <c r="J210" s="284"/>
    </row>
    <row r="211" spans="2:10" ht="15" customHeight="1" x14ac:dyDescent="0.35">
      <c r="B211" s="340" t="s">
        <v>1403</v>
      </c>
      <c r="C211" s="340"/>
      <c r="D211" s="340"/>
      <c r="E211" s="340"/>
      <c r="F211" s="340"/>
      <c r="G211" s="340"/>
      <c r="H211" s="340"/>
      <c r="I211" s="340"/>
      <c r="J211" s="340"/>
    </row>
    <row r="212" spans="2:10" ht="26.25" customHeight="1" x14ac:dyDescent="0.35">
      <c r="B212" s="341" t="s">
        <v>1372</v>
      </c>
      <c r="C212" s="341"/>
      <c r="D212" s="341"/>
      <c r="E212" s="341"/>
      <c r="F212" s="341"/>
      <c r="G212" s="341"/>
      <c r="H212" s="341"/>
      <c r="I212" s="341"/>
      <c r="J212" s="341"/>
    </row>
    <row r="213" spans="2:10" x14ac:dyDescent="0.35">
      <c r="B213" s="339"/>
      <c r="C213" s="339"/>
      <c r="D213" s="339"/>
      <c r="E213" s="339"/>
      <c r="F213" s="339"/>
      <c r="G213" s="339"/>
      <c r="H213" s="339"/>
      <c r="I213" s="339"/>
      <c r="J213" s="339"/>
    </row>
    <row r="214" spans="2:10" ht="15" customHeight="1" x14ac:dyDescent="0.35">
      <c r="B214" s="340" t="s">
        <v>1404</v>
      </c>
      <c r="C214" s="340"/>
      <c r="D214" s="340"/>
      <c r="E214" s="340"/>
      <c r="F214" s="340"/>
      <c r="G214" s="340"/>
      <c r="H214" s="340"/>
      <c r="I214" s="340"/>
      <c r="J214" s="340"/>
    </row>
    <row r="215" spans="2:10" ht="51" customHeight="1" x14ac:dyDescent="0.35">
      <c r="B215" s="341" t="s">
        <v>1373</v>
      </c>
      <c r="C215" s="341"/>
      <c r="D215" s="341"/>
      <c r="E215" s="341"/>
      <c r="F215" s="341"/>
      <c r="G215" s="341"/>
      <c r="H215" s="341"/>
      <c r="I215" s="341"/>
      <c r="J215" s="341"/>
    </row>
    <row r="216" spans="2:10" x14ac:dyDescent="0.35">
      <c r="B216" s="339"/>
      <c r="C216" s="339"/>
      <c r="D216" s="339"/>
      <c r="E216" s="339"/>
      <c r="F216" s="339"/>
      <c r="G216" s="339"/>
      <c r="H216" s="339"/>
      <c r="I216" s="339"/>
      <c r="J216" s="339"/>
    </row>
    <row r="217" spans="2:10" ht="15" customHeight="1" x14ac:dyDescent="0.35">
      <c r="B217" s="340" t="s">
        <v>1405</v>
      </c>
      <c r="C217" s="340"/>
      <c r="D217" s="340"/>
      <c r="E217" s="340"/>
      <c r="F217" s="340"/>
      <c r="G217" s="340"/>
      <c r="H217" s="340"/>
      <c r="I217" s="340"/>
      <c r="J217" s="340"/>
    </row>
    <row r="218" spans="2:10" ht="27" customHeight="1" x14ac:dyDescent="0.35">
      <c r="B218" s="341" t="s">
        <v>1374</v>
      </c>
      <c r="C218" s="341"/>
      <c r="D218" s="341"/>
      <c r="E218" s="341"/>
      <c r="F218" s="341"/>
      <c r="G218" s="341"/>
      <c r="H218" s="341"/>
      <c r="I218" s="341"/>
      <c r="J218" s="341"/>
    </row>
    <row r="219" spans="2:10" x14ac:dyDescent="0.35">
      <c r="B219" s="339"/>
      <c r="C219" s="339"/>
      <c r="D219" s="339"/>
      <c r="E219" s="339"/>
      <c r="F219" s="339"/>
      <c r="G219" s="339"/>
      <c r="H219" s="339"/>
      <c r="I219" s="339"/>
      <c r="J219" s="339"/>
    </row>
    <row r="220" spans="2:10" ht="15" customHeight="1" x14ac:dyDescent="0.35">
      <c r="B220" s="340" t="s">
        <v>1406</v>
      </c>
      <c r="C220" s="340"/>
      <c r="D220" s="340"/>
      <c r="E220" s="340"/>
      <c r="F220" s="340"/>
      <c r="G220" s="340"/>
      <c r="H220" s="340"/>
      <c r="I220" s="340"/>
      <c r="J220" s="340"/>
    </row>
    <row r="221" spans="2:10" ht="60" customHeight="1" x14ac:dyDescent="0.35">
      <c r="B221" s="341" t="s">
        <v>1375</v>
      </c>
      <c r="C221" s="341"/>
      <c r="D221" s="341"/>
      <c r="E221" s="341"/>
      <c r="F221" s="341"/>
      <c r="G221" s="341"/>
      <c r="H221" s="341"/>
      <c r="I221" s="341"/>
      <c r="J221" s="341"/>
    </row>
    <row r="222" spans="2:10" x14ac:dyDescent="0.35">
      <c r="B222" s="339"/>
      <c r="C222" s="339"/>
      <c r="D222" s="339"/>
      <c r="E222" s="339"/>
      <c r="F222" s="339"/>
      <c r="G222" s="339"/>
      <c r="H222" s="339"/>
      <c r="I222" s="339"/>
      <c r="J222" s="339"/>
    </row>
    <row r="223" spans="2:10" ht="15" customHeight="1" x14ac:dyDescent="0.35">
      <c r="B223" s="340" t="s">
        <v>1407</v>
      </c>
      <c r="C223" s="340"/>
      <c r="D223" s="340"/>
      <c r="E223" s="340"/>
      <c r="F223" s="340"/>
      <c r="G223" s="340"/>
      <c r="H223" s="340"/>
      <c r="I223" s="340"/>
      <c r="J223" s="340"/>
    </row>
    <row r="224" spans="2:10" ht="117" customHeight="1" x14ac:dyDescent="0.35">
      <c r="B224" s="341" t="s">
        <v>1376</v>
      </c>
      <c r="C224" s="341"/>
      <c r="D224" s="341"/>
      <c r="E224" s="341"/>
      <c r="F224" s="341"/>
      <c r="G224" s="341"/>
      <c r="H224" s="341"/>
      <c r="I224" s="341"/>
      <c r="J224" s="341"/>
    </row>
    <row r="225" spans="2:10" ht="15" customHeight="1" x14ac:dyDescent="0.35">
      <c r="B225" s="340" t="s">
        <v>1408</v>
      </c>
      <c r="C225" s="340"/>
      <c r="D225" s="340"/>
      <c r="E225" s="340"/>
      <c r="F225" s="340"/>
      <c r="G225" s="340"/>
      <c r="H225" s="340"/>
      <c r="I225" s="340"/>
      <c r="J225" s="340"/>
    </row>
    <row r="226" spans="2:10" ht="15" customHeight="1" x14ac:dyDescent="0.35">
      <c r="B226" s="340"/>
      <c r="C226" s="340"/>
      <c r="D226" s="340"/>
      <c r="E226" s="340"/>
      <c r="F226" s="340"/>
      <c r="G226" s="340"/>
      <c r="H226" s="340"/>
      <c r="I226" s="340"/>
      <c r="J226" s="340"/>
    </row>
    <row r="227" spans="2:10" x14ac:dyDescent="0.35">
      <c r="B227" s="341" t="s">
        <v>1377</v>
      </c>
      <c r="C227" s="341"/>
      <c r="D227" s="341"/>
      <c r="E227" s="341"/>
      <c r="F227" s="341"/>
      <c r="G227" s="341"/>
      <c r="H227" s="341"/>
      <c r="I227" s="341"/>
      <c r="J227" s="341"/>
    </row>
    <row r="228" spans="2:10" ht="15" customHeight="1" x14ac:dyDescent="0.35">
      <c r="B228" s="341"/>
      <c r="C228" s="341"/>
      <c r="D228" s="341"/>
      <c r="E228" s="341"/>
      <c r="F228" s="341"/>
      <c r="G228" s="341"/>
      <c r="H228" s="341"/>
      <c r="I228" s="341"/>
      <c r="J228" s="341"/>
    </row>
    <row r="229" spans="2:10" ht="15" customHeight="1" x14ac:dyDescent="0.35">
      <c r="B229" s="340" t="s">
        <v>1409</v>
      </c>
      <c r="C229" s="340"/>
      <c r="D229" s="340"/>
      <c r="E229" s="340"/>
      <c r="F229" s="340"/>
      <c r="G229" s="340"/>
      <c r="H229" s="340"/>
      <c r="I229" s="340"/>
      <c r="J229" s="340"/>
    </row>
    <row r="230" spans="2:10" ht="42.75" customHeight="1" x14ac:dyDescent="0.35">
      <c r="B230" s="341" t="s">
        <v>1378</v>
      </c>
      <c r="C230" s="341"/>
      <c r="D230" s="341"/>
      <c r="E230" s="341"/>
      <c r="F230" s="341"/>
      <c r="G230" s="341"/>
      <c r="H230" s="341"/>
      <c r="I230" s="341"/>
      <c r="J230" s="341"/>
    </row>
    <row r="231" spans="2:10" x14ac:dyDescent="0.35">
      <c r="B231" s="340"/>
      <c r="C231" s="340"/>
      <c r="D231" s="340"/>
      <c r="E231" s="340"/>
      <c r="F231" s="340"/>
      <c r="G231" s="340"/>
      <c r="H231" s="340"/>
      <c r="I231" s="340"/>
      <c r="J231" s="340"/>
    </row>
    <row r="232" spans="2:10" ht="2.25" customHeight="1" x14ac:dyDescent="0.35">
      <c r="J232" s="293"/>
    </row>
    <row r="233" spans="2:10" ht="51" customHeight="1" x14ac:dyDescent="0.35">
      <c r="B233" s="341"/>
      <c r="C233" s="341"/>
      <c r="D233" s="341"/>
      <c r="E233" s="341"/>
      <c r="F233" s="341"/>
      <c r="G233" s="341"/>
      <c r="H233" s="341"/>
      <c r="I233" s="341"/>
      <c r="J233" s="341"/>
    </row>
    <row r="234" spans="2:10" x14ac:dyDescent="0.35">
      <c r="J234" s="293"/>
    </row>
    <row r="235" spans="2:10" x14ac:dyDescent="0.35">
      <c r="J235" s="293"/>
    </row>
    <row r="236" spans="2:10" x14ac:dyDescent="0.35">
      <c r="J236" s="293"/>
    </row>
    <row r="237" spans="2:10" x14ac:dyDescent="0.35">
      <c r="J237" s="293"/>
    </row>
    <row r="238" spans="2:10" x14ac:dyDescent="0.35">
      <c r="J238" s="293"/>
    </row>
    <row r="239" spans="2:10" x14ac:dyDescent="0.35">
      <c r="J239" s="293"/>
    </row>
    <row r="240" spans="2:10" x14ac:dyDescent="0.35">
      <c r="J240" s="293"/>
    </row>
    <row r="241" spans="10:10" x14ac:dyDescent="0.35">
      <c r="J241" s="293"/>
    </row>
    <row r="242" spans="10:10" x14ac:dyDescent="0.35">
      <c r="J242" s="293"/>
    </row>
    <row r="243" spans="10:10" x14ac:dyDescent="0.35">
      <c r="J243" s="293"/>
    </row>
    <row r="244" spans="10:10" x14ac:dyDescent="0.35">
      <c r="J244" s="293"/>
    </row>
    <row r="245" spans="10:10" x14ac:dyDescent="0.35">
      <c r="J245" s="293"/>
    </row>
    <row r="246" spans="10:10" x14ac:dyDescent="0.35">
      <c r="J246" s="293"/>
    </row>
    <row r="247" spans="10:10" x14ac:dyDescent="0.35">
      <c r="J247" s="293"/>
    </row>
    <row r="248" spans="10:10" x14ac:dyDescent="0.35">
      <c r="J248" s="293"/>
    </row>
    <row r="249" spans="10:10" x14ac:dyDescent="0.35">
      <c r="J249" s="293"/>
    </row>
  </sheetData>
  <mergeCells count="77">
    <mergeCell ref="B228:J228"/>
    <mergeCell ref="B229:J229"/>
    <mergeCell ref="B230:J230"/>
    <mergeCell ref="B231:J231"/>
    <mergeCell ref="B233:J233"/>
    <mergeCell ref="B221:J221"/>
    <mergeCell ref="B222:J222"/>
    <mergeCell ref="B223:J223"/>
    <mergeCell ref="B224:J224"/>
    <mergeCell ref="B225:J226"/>
    <mergeCell ref="B227:J227"/>
    <mergeCell ref="B215:J215"/>
    <mergeCell ref="B216:J216"/>
    <mergeCell ref="B217:J217"/>
    <mergeCell ref="B218:J218"/>
    <mergeCell ref="B219:J219"/>
    <mergeCell ref="B220:J220"/>
    <mergeCell ref="D207:J207"/>
    <mergeCell ref="D208:J208"/>
    <mergeCell ref="B211:J211"/>
    <mergeCell ref="B212:J212"/>
    <mergeCell ref="B213:J213"/>
    <mergeCell ref="B214:J214"/>
    <mergeCell ref="B200:G200"/>
    <mergeCell ref="B201:G201"/>
    <mergeCell ref="B202:G202"/>
    <mergeCell ref="B204:G204"/>
    <mergeCell ref="B206:D206"/>
    <mergeCell ref="H206:J206"/>
    <mergeCell ref="I187:J187"/>
    <mergeCell ref="B188:G188"/>
    <mergeCell ref="B197:G197"/>
    <mergeCell ref="G198:H198"/>
    <mergeCell ref="I198:J198"/>
    <mergeCell ref="B199:G199"/>
    <mergeCell ref="B175:C175"/>
    <mergeCell ref="D175:E175"/>
    <mergeCell ref="F175:G175"/>
    <mergeCell ref="B177:G177"/>
    <mergeCell ref="B186:G186"/>
    <mergeCell ref="G187:H187"/>
    <mergeCell ref="E141:F141"/>
    <mergeCell ref="G151:H151"/>
    <mergeCell ref="I151:J151"/>
    <mergeCell ref="I155:I156"/>
    <mergeCell ref="J155:J156"/>
    <mergeCell ref="E173:F173"/>
    <mergeCell ref="B57:G57"/>
    <mergeCell ref="I62:J62"/>
    <mergeCell ref="I63:J63"/>
    <mergeCell ref="E138:F138"/>
    <mergeCell ref="E139:F139"/>
    <mergeCell ref="E140:F140"/>
    <mergeCell ref="B49:G49"/>
    <mergeCell ref="B50:G50"/>
    <mergeCell ref="B53:G53"/>
    <mergeCell ref="B54:G54"/>
    <mergeCell ref="B55:G55"/>
    <mergeCell ref="B56:G56"/>
    <mergeCell ref="B43:G43"/>
    <mergeCell ref="B44:G44"/>
    <mergeCell ref="B45:G45"/>
    <mergeCell ref="B46:G46"/>
    <mergeCell ref="B47:G47"/>
    <mergeCell ref="B48:G48"/>
    <mergeCell ref="I32:J32"/>
    <mergeCell ref="I33:J33"/>
    <mergeCell ref="I34:J34"/>
    <mergeCell ref="I35:J35"/>
    <mergeCell ref="I36:J36"/>
    <mergeCell ref="B42:G42"/>
    <mergeCell ref="C7:F7"/>
    <mergeCell ref="G7:J7"/>
    <mergeCell ref="G13:H13"/>
    <mergeCell ref="I13:J13"/>
    <mergeCell ref="G30:H30"/>
    <mergeCell ref="I30:J30"/>
  </mergeCells>
  <hyperlinks>
    <hyperlink ref="H206" r:id="rId1"/>
    <hyperlink ref="D208" r:id="rId2"/>
    <hyperlink ref="D207" r:id="rId3"/>
    <hyperlink ref="D207:J207"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&amp;L&amp;G&amp;C&amp;"Verdana,Negrito"Mortgage Covered Bonds
Investor Report - 31th December 2019
&amp;R&amp;G</oddHeader>
  </headerFooter>
  <rowBreaks count="2" manualBreakCount="2">
    <brk id="92" min="1" max="9" man="1"/>
    <brk id="177"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5" sqref="C75:C7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45" customHeight="1" x14ac:dyDescent="0.25">
      <c r="A1" s="375" t="s">
        <v>1102</v>
      </c>
      <c r="B1" s="375"/>
    </row>
    <row r="2" spans="1:13" ht="31.5" x14ac:dyDescent="0.25">
      <c r="A2" s="101" t="s">
        <v>1101</v>
      </c>
      <c r="B2" s="101"/>
      <c r="C2" s="23"/>
      <c r="D2" s="23"/>
      <c r="E2" s="23"/>
      <c r="F2" s="104" t="s">
        <v>1133</v>
      </c>
      <c r="G2" s="4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10" t="s">
        <v>166</v>
      </c>
      <c r="D4" s="26"/>
      <c r="E4" s="26"/>
      <c r="F4" s="23"/>
      <c r="G4" s="23"/>
      <c r="H4" s="23"/>
      <c r="I4" s="34" t="s">
        <v>1094</v>
      </c>
      <c r="J4" s="55" t="s">
        <v>956</v>
      </c>
      <c r="L4" s="23"/>
      <c r="M4" s="23"/>
    </row>
    <row r="5" spans="1:13" ht="15.75" thickBot="1" x14ac:dyDescent="0.3">
      <c r="H5" s="23"/>
      <c r="I5" s="60" t="s">
        <v>958</v>
      </c>
      <c r="J5" s="25" t="s">
        <v>959</v>
      </c>
      <c r="L5" s="23"/>
      <c r="M5" s="23"/>
    </row>
    <row r="6" spans="1:13" ht="18.75" x14ac:dyDescent="0.25">
      <c r="A6" s="28"/>
      <c r="B6" s="29" t="s">
        <v>1001</v>
      </c>
      <c r="C6" s="28"/>
      <c r="E6" s="30"/>
      <c r="F6" s="30"/>
      <c r="G6" s="30"/>
      <c r="H6" s="23"/>
      <c r="I6" s="60" t="s">
        <v>961</v>
      </c>
      <c r="J6" s="25" t="s">
        <v>962</v>
      </c>
      <c r="L6" s="23"/>
      <c r="M6" s="23"/>
    </row>
    <row r="7" spans="1:13" x14ac:dyDescent="0.25">
      <c r="B7" s="31" t="s">
        <v>1100</v>
      </c>
      <c r="H7" s="23"/>
      <c r="I7" s="60" t="s">
        <v>964</v>
      </c>
      <c r="J7" s="25" t="s">
        <v>965</v>
      </c>
      <c r="L7" s="23"/>
      <c r="M7" s="23"/>
    </row>
    <row r="8" spans="1:13" x14ac:dyDescent="0.25">
      <c r="B8" s="31" t="s">
        <v>1014</v>
      </c>
      <c r="H8" s="23"/>
      <c r="I8" s="60" t="s">
        <v>1092</v>
      </c>
      <c r="J8" s="25" t="s">
        <v>1093</v>
      </c>
      <c r="L8" s="23"/>
      <c r="M8" s="23"/>
    </row>
    <row r="9" spans="1:13" ht="15.75" thickBot="1" x14ac:dyDescent="0.3">
      <c r="B9" s="32" t="s">
        <v>1036</v>
      </c>
      <c r="H9" s="23"/>
      <c r="L9" s="23"/>
      <c r="M9" s="23"/>
    </row>
    <row r="10" spans="1:13" x14ac:dyDescent="0.25">
      <c r="B10" s="33"/>
      <c r="H10" s="23"/>
      <c r="I10" s="61" t="s">
        <v>1096</v>
      </c>
      <c r="L10" s="23"/>
      <c r="M10" s="23"/>
    </row>
    <row r="11" spans="1:13" x14ac:dyDescent="0.25">
      <c r="B11" s="33"/>
      <c r="H11" s="23"/>
      <c r="I11" s="6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0"/>
      <c r="B13" s="41" t="s">
        <v>1013</v>
      </c>
      <c r="C13" s="40" t="s">
        <v>1081</v>
      </c>
      <c r="D13" s="40" t="s">
        <v>1095</v>
      </c>
      <c r="E13" s="42"/>
      <c r="F13" s="43"/>
      <c r="G13" s="43"/>
      <c r="H13" s="23"/>
      <c r="L13" s="23"/>
      <c r="M13" s="23"/>
    </row>
    <row r="14" spans="1:13" x14ac:dyDescent="0.25">
      <c r="A14" s="25" t="s">
        <v>1002</v>
      </c>
      <c r="B14" s="38" t="s">
        <v>991</v>
      </c>
      <c r="C14" s="67" t="s">
        <v>1185</v>
      </c>
      <c r="D14" s="67" t="s">
        <v>1186</v>
      </c>
      <c r="E14" s="30"/>
      <c r="F14" s="30"/>
      <c r="G14" s="30"/>
      <c r="H14" s="23"/>
      <c r="L14" s="23"/>
      <c r="M14" s="23"/>
    </row>
    <row r="15" spans="1:13" x14ac:dyDescent="0.25">
      <c r="A15" s="25" t="s">
        <v>1003</v>
      </c>
      <c r="B15" s="38" t="s">
        <v>434</v>
      </c>
      <c r="C15" s="67" t="s">
        <v>1150</v>
      </c>
      <c r="D15" s="67" t="s">
        <v>1187</v>
      </c>
      <c r="E15" s="30"/>
      <c r="F15" s="30"/>
      <c r="G15" s="30"/>
      <c r="H15" s="23"/>
      <c r="L15" s="23"/>
      <c r="M15" s="23"/>
    </row>
    <row r="16" spans="1:13" x14ac:dyDescent="0.25">
      <c r="A16" s="25" t="s">
        <v>1004</v>
      </c>
      <c r="B16" s="38" t="s">
        <v>992</v>
      </c>
      <c r="C16" s="67" t="s">
        <v>1185</v>
      </c>
      <c r="D16" s="67" t="s">
        <v>1186</v>
      </c>
      <c r="E16" s="30"/>
      <c r="F16" s="30"/>
      <c r="G16" s="30"/>
      <c r="H16" s="23"/>
      <c r="L16" s="23"/>
      <c r="M16" s="23"/>
    </row>
    <row r="17" spans="1:13" x14ac:dyDescent="0.25">
      <c r="A17" s="25" t="s">
        <v>1005</v>
      </c>
      <c r="B17" s="38" t="s">
        <v>993</v>
      </c>
      <c r="C17" s="67" t="s">
        <v>1185</v>
      </c>
      <c r="D17" s="67" t="s">
        <v>1186</v>
      </c>
      <c r="E17" s="30"/>
      <c r="F17" s="30"/>
      <c r="G17" s="30"/>
      <c r="H17" s="23"/>
      <c r="L17" s="23"/>
      <c r="M17" s="23"/>
    </row>
    <row r="18" spans="1:13" x14ac:dyDescent="0.25">
      <c r="A18" s="25" t="s">
        <v>1006</v>
      </c>
      <c r="B18" s="38" t="s">
        <v>994</v>
      </c>
      <c r="C18" s="67" t="s">
        <v>1150</v>
      </c>
      <c r="D18" s="67" t="s">
        <v>1187</v>
      </c>
      <c r="E18" s="30"/>
      <c r="F18" s="30"/>
      <c r="G18" s="30"/>
      <c r="H18" s="23"/>
      <c r="L18" s="23"/>
      <c r="M18" s="23"/>
    </row>
    <row r="19" spans="1:13" x14ac:dyDescent="0.25">
      <c r="A19" s="25" t="s">
        <v>1007</v>
      </c>
      <c r="B19" s="38" t="s">
        <v>995</v>
      </c>
      <c r="C19" s="67" t="s">
        <v>1185</v>
      </c>
      <c r="D19" s="67" t="s">
        <v>1186</v>
      </c>
      <c r="E19" s="30"/>
      <c r="F19" s="30"/>
      <c r="G19" s="30"/>
      <c r="H19" s="23"/>
      <c r="L19" s="23"/>
      <c r="M19" s="23"/>
    </row>
    <row r="20" spans="1:13" x14ac:dyDescent="0.25">
      <c r="A20" s="25" t="s">
        <v>1008</v>
      </c>
      <c r="B20" s="38" t="s">
        <v>996</v>
      </c>
      <c r="C20" s="67" t="s">
        <v>1150</v>
      </c>
      <c r="D20" s="67" t="s">
        <v>1187</v>
      </c>
      <c r="E20" s="30"/>
      <c r="F20" s="30"/>
      <c r="G20" s="30"/>
      <c r="H20" s="23"/>
      <c r="L20" s="23"/>
      <c r="M20" s="23"/>
    </row>
    <row r="21" spans="1:13" x14ac:dyDescent="0.25">
      <c r="A21" s="25" t="s">
        <v>1009</v>
      </c>
      <c r="B21" s="38" t="s">
        <v>997</v>
      </c>
      <c r="C21" s="67" t="s">
        <v>1185</v>
      </c>
      <c r="D21" s="67" t="s">
        <v>1186</v>
      </c>
      <c r="E21" s="30"/>
      <c r="F21" s="30"/>
      <c r="G21" s="30"/>
      <c r="H21" s="23"/>
      <c r="L21" s="23"/>
      <c r="M21" s="23"/>
    </row>
    <row r="22" spans="1:13" x14ac:dyDescent="0.25">
      <c r="A22" s="25" t="s">
        <v>1010</v>
      </c>
      <c r="B22" s="38" t="s">
        <v>998</v>
      </c>
      <c r="C22" s="67" t="s">
        <v>1185</v>
      </c>
      <c r="D22" s="67" t="s">
        <v>1186</v>
      </c>
      <c r="E22" s="30"/>
      <c r="F22" s="30"/>
      <c r="G22" s="30"/>
      <c r="H22" s="23"/>
      <c r="L22" s="23"/>
      <c r="M22" s="23"/>
    </row>
    <row r="23" spans="1:13" ht="30" x14ac:dyDescent="0.25">
      <c r="A23" s="25" t="s">
        <v>1011</v>
      </c>
      <c r="B23" s="38" t="s">
        <v>1077</v>
      </c>
      <c r="C23" s="67" t="s">
        <v>1188</v>
      </c>
      <c r="D23" s="67" t="s">
        <v>1189</v>
      </c>
      <c r="E23" s="30"/>
      <c r="F23" s="30"/>
      <c r="G23" s="30"/>
      <c r="H23" s="23"/>
      <c r="L23" s="23"/>
      <c r="M23" s="23"/>
    </row>
    <row r="24" spans="1:13" ht="45" x14ac:dyDescent="0.25">
      <c r="A24" s="25" t="s">
        <v>1079</v>
      </c>
      <c r="B24" s="38" t="s">
        <v>1078</v>
      </c>
      <c r="C24" s="67" t="s">
        <v>1190</v>
      </c>
      <c r="E24" s="30"/>
      <c r="F24" s="30"/>
      <c r="G24" s="30"/>
      <c r="H24" s="23"/>
      <c r="L24" s="23"/>
      <c r="M24" s="23"/>
    </row>
    <row r="25" spans="1:13" outlineLevel="1" x14ac:dyDescent="0.25">
      <c r="A25" s="25" t="s">
        <v>1012</v>
      </c>
      <c r="B25" s="37"/>
      <c r="E25" s="30"/>
      <c r="F25" s="30"/>
      <c r="G25" s="30"/>
      <c r="H25" s="23"/>
      <c r="L25" s="23"/>
      <c r="M25" s="23"/>
    </row>
    <row r="26" spans="1:13" outlineLevel="1" x14ac:dyDescent="0.25">
      <c r="A26" s="25" t="s">
        <v>1015</v>
      </c>
      <c r="B26" s="37"/>
      <c r="E26" s="30"/>
      <c r="F26" s="30"/>
      <c r="G26" s="30"/>
      <c r="H26" s="23"/>
      <c r="L26" s="23"/>
      <c r="M26" s="23"/>
    </row>
    <row r="27" spans="1:13" outlineLevel="1" x14ac:dyDescent="0.25">
      <c r="A27" s="25" t="s">
        <v>1016</v>
      </c>
      <c r="B27" s="37"/>
      <c r="E27" s="30"/>
      <c r="F27" s="30"/>
      <c r="G27" s="30"/>
      <c r="H27" s="23"/>
      <c r="L27" s="23"/>
      <c r="M27" s="23"/>
    </row>
    <row r="28" spans="1:13" outlineLevel="1" x14ac:dyDescent="0.25">
      <c r="A28" s="25" t="s">
        <v>1017</v>
      </c>
      <c r="B28" s="37"/>
      <c r="E28" s="30"/>
      <c r="F28" s="30"/>
      <c r="G28" s="30"/>
      <c r="H28" s="23"/>
      <c r="L28" s="23"/>
      <c r="M28" s="23"/>
    </row>
    <row r="29" spans="1:13" outlineLevel="1" x14ac:dyDescent="0.25">
      <c r="A29" s="25" t="s">
        <v>1018</v>
      </c>
      <c r="B29" s="37"/>
      <c r="E29" s="30"/>
      <c r="F29" s="30"/>
      <c r="G29" s="30"/>
      <c r="H29" s="23"/>
      <c r="L29" s="23"/>
      <c r="M29" s="23"/>
    </row>
    <row r="30" spans="1:13" outlineLevel="1" x14ac:dyDescent="0.25">
      <c r="A30" s="25" t="s">
        <v>1019</v>
      </c>
      <c r="B30" s="37"/>
      <c r="E30" s="30"/>
      <c r="F30" s="30"/>
      <c r="G30" s="30"/>
      <c r="H30" s="23"/>
      <c r="L30" s="23"/>
      <c r="M30" s="23"/>
    </row>
    <row r="31" spans="1:13" outlineLevel="1" x14ac:dyDescent="0.25">
      <c r="A31" s="25" t="s">
        <v>1020</v>
      </c>
      <c r="B31" s="37"/>
      <c r="E31" s="30"/>
      <c r="F31" s="30"/>
      <c r="G31" s="30"/>
      <c r="H31" s="23"/>
      <c r="L31" s="23"/>
      <c r="M31" s="23"/>
    </row>
    <row r="32" spans="1:13" outlineLevel="1" x14ac:dyDescent="0.25">
      <c r="A32" s="25" t="s">
        <v>1021</v>
      </c>
      <c r="B32" s="37"/>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0"/>
      <c r="B34" s="41" t="s">
        <v>999</v>
      </c>
      <c r="C34" s="40" t="s">
        <v>1090</v>
      </c>
      <c r="D34" s="40" t="s">
        <v>1095</v>
      </c>
      <c r="E34" s="40" t="s">
        <v>1000</v>
      </c>
      <c r="F34" s="43"/>
      <c r="G34" s="43"/>
      <c r="H34" s="23"/>
      <c r="L34" s="23"/>
      <c r="M34" s="23"/>
    </row>
    <row r="35" spans="1:13" x14ac:dyDescent="0.25">
      <c r="A35" s="25" t="s">
        <v>1037</v>
      </c>
      <c r="B35" s="115" t="s">
        <v>1191</v>
      </c>
      <c r="C35" s="115" t="s">
        <v>1091</v>
      </c>
      <c r="D35" s="115" t="s">
        <v>1192</v>
      </c>
      <c r="E35" s="115" t="s">
        <v>1193</v>
      </c>
      <c r="F35" s="58"/>
      <c r="G35" s="58"/>
      <c r="H35" s="23"/>
      <c r="L35" s="23"/>
      <c r="M35" s="23"/>
    </row>
    <row r="36" spans="1:13" x14ac:dyDescent="0.25">
      <c r="A36" s="25" t="s">
        <v>1038</v>
      </c>
      <c r="B36" s="38"/>
      <c r="H36" s="23"/>
      <c r="L36" s="23"/>
      <c r="M36" s="23"/>
    </row>
    <row r="37" spans="1:13" x14ac:dyDescent="0.25">
      <c r="A37" s="25" t="s">
        <v>1039</v>
      </c>
      <c r="B37" s="38"/>
      <c r="H37" s="23"/>
      <c r="L37" s="23"/>
      <c r="M37" s="23"/>
    </row>
    <row r="38" spans="1:13" x14ac:dyDescent="0.25">
      <c r="A38" s="25" t="s">
        <v>1040</v>
      </c>
      <c r="B38" s="38"/>
      <c r="H38" s="23"/>
      <c r="L38" s="23"/>
      <c r="M38" s="23"/>
    </row>
    <row r="39" spans="1:13" x14ac:dyDescent="0.25">
      <c r="A39" s="25" t="s">
        <v>1041</v>
      </c>
      <c r="B39" s="38"/>
      <c r="H39" s="23"/>
      <c r="L39" s="23"/>
      <c r="M39" s="23"/>
    </row>
    <row r="40" spans="1:13" x14ac:dyDescent="0.25">
      <c r="A40" s="25" t="s">
        <v>1042</v>
      </c>
      <c r="B40" s="38"/>
      <c r="H40" s="23"/>
      <c r="L40" s="23"/>
      <c r="M40" s="23"/>
    </row>
    <row r="41" spans="1:13" x14ac:dyDescent="0.25">
      <c r="A41" s="25" t="s">
        <v>1043</v>
      </c>
      <c r="B41" s="38"/>
      <c r="H41" s="23"/>
      <c r="L41" s="23"/>
      <c r="M41" s="23"/>
    </row>
    <row r="42" spans="1:13" x14ac:dyDescent="0.25">
      <c r="A42" s="25" t="s">
        <v>1044</v>
      </c>
      <c r="B42" s="38"/>
      <c r="H42" s="23"/>
      <c r="L42" s="23"/>
      <c r="M42" s="23"/>
    </row>
    <row r="43" spans="1:13" x14ac:dyDescent="0.25">
      <c r="A43" s="25" t="s">
        <v>1045</v>
      </c>
      <c r="B43" s="38"/>
      <c r="H43" s="23"/>
      <c r="L43" s="23"/>
      <c r="M43" s="23"/>
    </row>
    <row r="44" spans="1:13" x14ac:dyDescent="0.25">
      <c r="A44" s="25" t="s">
        <v>1046</v>
      </c>
      <c r="B44" s="38"/>
      <c r="H44" s="23"/>
      <c r="L44" s="23"/>
      <c r="M44" s="23"/>
    </row>
    <row r="45" spans="1:13" x14ac:dyDescent="0.25">
      <c r="A45" s="25" t="s">
        <v>1047</v>
      </c>
      <c r="B45" s="38"/>
      <c r="H45" s="23"/>
      <c r="L45" s="23"/>
      <c r="M45" s="23"/>
    </row>
    <row r="46" spans="1:13" x14ac:dyDescent="0.25">
      <c r="A46" s="25" t="s">
        <v>1048</v>
      </c>
      <c r="B46" s="38"/>
      <c r="H46" s="23"/>
      <c r="L46" s="23"/>
      <c r="M46" s="23"/>
    </row>
    <row r="47" spans="1:13" x14ac:dyDescent="0.25">
      <c r="A47" s="25" t="s">
        <v>1049</v>
      </c>
      <c r="B47" s="38"/>
      <c r="H47" s="23"/>
      <c r="L47" s="23"/>
      <c r="M47" s="23"/>
    </row>
    <row r="48" spans="1:13" x14ac:dyDescent="0.25">
      <c r="A48" s="25" t="s">
        <v>1050</v>
      </c>
      <c r="B48" s="38"/>
      <c r="H48" s="23"/>
      <c r="L48" s="23"/>
      <c r="M48" s="23"/>
    </row>
    <row r="49" spans="1:13" x14ac:dyDescent="0.25">
      <c r="A49" s="25" t="s">
        <v>1051</v>
      </c>
      <c r="B49" s="38"/>
      <c r="H49" s="23"/>
      <c r="L49" s="23"/>
      <c r="M49" s="23"/>
    </row>
    <row r="50" spans="1:13" x14ac:dyDescent="0.25">
      <c r="A50" s="25" t="s">
        <v>1052</v>
      </c>
      <c r="B50" s="38"/>
      <c r="H50" s="23"/>
      <c r="L50" s="23"/>
      <c r="M50" s="23"/>
    </row>
    <row r="51" spans="1:13" x14ac:dyDescent="0.25">
      <c r="A51" s="25" t="s">
        <v>1053</v>
      </c>
      <c r="B51" s="38"/>
      <c r="H51" s="23"/>
      <c r="L51" s="23"/>
      <c r="M51" s="23"/>
    </row>
    <row r="52" spans="1:13" x14ac:dyDescent="0.25">
      <c r="A52" s="25" t="s">
        <v>1054</v>
      </c>
      <c r="B52" s="38"/>
      <c r="H52" s="23"/>
      <c r="L52" s="23"/>
      <c r="M52" s="23"/>
    </row>
    <row r="53" spans="1:13" x14ac:dyDescent="0.25">
      <c r="A53" s="25" t="s">
        <v>1055</v>
      </c>
      <c r="B53" s="38"/>
      <c r="H53" s="23"/>
      <c r="L53" s="23"/>
      <c r="M53" s="23"/>
    </row>
    <row r="54" spans="1:13" x14ac:dyDescent="0.25">
      <c r="A54" s="25" t="s">
        <v>1056</v>
      </c>
      <c r="B54" s="38"/>
      <c r="H54" s="23"/>
      <c r="L54" s="23"/>
      <c r="M54" s="23"/>
    </row>
    <row r="55" spans="1:13" x14ac:dyDescent="0.25">
      <c r="A55" s="25" t="s">
        <v>1057</v>
      </c>
      <c r="B55" s="38"/>
      <c r="H55" s="23"/>
      <c r="L55" s="23"/>
      <c r="M55" s="23"/>
    </row>
    <row r="56" spans="1:13" x14ac:dyDescent="0.25">
      <c r="A56" s="25" t="s">
        <v>1058</v>
      </c>
      <c r="B56" s="38"/>
      <c r="H56" s="23"/>
      <c r="L56" s="23"/>
      <c r="M56" s="23"/>
    </row>
    <row r="57" spans="1:13" x14ac:dyDescent="0.25">
      <c r="A57" s="25" t="s">
        <v>1059</v>
      </c>
      <c r="B57" s="38"/>
      <c r="H57" s="23"/>
      <c r="L57" s="23"/>
      <c r="M57" s="23"/>
    </row>
    <row r="58" spans="1:13" x14ac:dyDescent="0.25">
      <c r="A58" s="25" t="s">
        <v>1060</v>
      </c>
      <c r="B58" s="38"/>
      <c r="H58" s="23"/>
      <c r="L58" s="23"/>
      <c r="M58" s="23"/>
    </row>
    <row r="59" spans="1:13" x14ac:dyDescent="0.25">
      <c r="A59" s="25" t="s">
        <v>1061</v>
      </c>
      <c r="B59" s="38"/>
      <c r="H59" s="23"/>
      <c r="L59" s="23"/>
      <c r="M59" s="23"/>
    </row>
    <row r="60" spans="1:13" outlineLevel="1" x14ac:dyDescent="0.25">
      <c r="A60" s="25" t="s">
        <v>1022</v>
      </c>
      <c r="B60" s="38"/>
      <c r="E60" s="38"/>
      <c r="F60" s="38"/>
      <c r="G60" s="38"/>
      <c r="H60" s="23"/>
      <c r="L60" s="23"/>
      <c r="M60" s="23"/>
    </row>
    <row r="61" spans="1:13" outlineLevel="1" x14ac:dyDescent="0.25">
      <c r="A61" s="25" t="s">
        <v>1023</v>
      </c>
      <c r="B61" s="38"/>
      <c r="E61" s="38"/>
      <c r="F61" s="38"/>
      <c r="G61" s="38"/>
      <c r="H61" s="23"/>
      <c r="L61" s="23"/>
      <c r="M61" s="23"/>
    </row>
    <row r="62" spans="1:13" outlineLevel="1" x14ac:dyDescent="0.25">
      <c r="A62" s="25" t="s">
        <v>1024</v>
      </c>
      <c r="B62" s="38"/>
      <c r="E62" s="38"/>
      <c r="F62" s="38"/>
      <c r="G62" s="38"/>
      <c r="H62" s="23"/>
      <c r="L62" s="23"/>
      <c r="M62" s="23"/>
    </row>
    <row r="63" spans="1:13" outlineLevel="1" x14ac:dyDescent="0.25">
      <c r="A63" s="25" t="s">
        <v>1025</v>
      </c>
      <c r="B63" s="38"/>
      <c r="E63" s="38"/>
      <c r="F63" s="38"/>
      <c r="G63" s="38"/>
      <c r="H63" s="23"/>
      <c r="L63" s="23"/>
      <c r="M63" s="23"/>
    </row>
    <row r="64" spans="1:13" outlineLevel="1" x14ac:dyDescent="0.25">
      <c r="A64" s="25" t="s">
        <v>1026</v>
      </c>
      <c r="B64" s="38"/>
      <c r="E64" s="38"/>
      <c r="F64" s="38"/>
      <c r="G64" s="38"/>
      <c r="H64" s="23"/>
      <c r="L64" s="23"/>
      <c r="M64" s="23"/>
    </row>
    <row r="65" spans="1:14" outlineLevel="1" x14ac:dyDescent="0.25">
      <c r="A65" s="25" t="s">
        <v>1027</v>
      </c>
      <c r="B65" s="38"/>
      <c r="E65" s="38"/>
      <c r="F65" s="38"/>
      <c r="G65" s="38"/>
      <c r="H65" s="23"/>
      <c r="L65" s="23"/>
      <c r="M65" s="23"/>
    </row>
    <row r="66" spans="1:14" outlineLevel="1" x14ac:dyDescent="0.25">
      <c r="A66" s="25" t="s">
        <v>1028</v>
      </c>
      <c r="B66" s="38"/>
      <c r="E66" s="38"/>
      <c r="F66" s="38"/>
      <c r="G66" s="38"/>
      <c r="H66" s="23"/>
      <c r="L66" s="23"/>
      <c r="M66" s="23"/>
    </row>
    <row r="67" spans="1:14" outlineLevel="1" x14ac:dyDescent="0.25">
      <c r="A67" s="25" t="s">
        <v>1029</v>
      </c>
      <c r="B67" s="38"/>
      <c r="E67" s="38"/>
      <c r="F67" s="38"/>
      <c r="G67" s="38"/>
      <c r="H67" s="23"/>
      <c r="L67" s="23"/>
      <c r="M67" s="23"/>
    </row>
    <row r="68" spans="1:14" outlineLevel="1" x14ac:dyDescent="0.25">
      <c r="A68" s="25" t="s">
        <v>1030</v>
      </c>
      <c r="B68" s="38"/>
      <c r="E68" s="38"/>
      <c r="F68" s="38"/>
      <c r="G68" s="38"/>
      <c r="H68" s="23"/>
      <c r="L68" s="23"/>
      <c r="M68" s="23"/>
    </row>
    <row r="69" spans="1:14" outlineLevel="1" x14ac:dyDescent="0.25">
      <c r="A69" s="25" t="s">
        <v>1031</v>
      </c>
      <c r="B69" s="38"/>
      <c r="E69" s="38"/>
      <c r="F69" s="38"/>
      <c r="G69" s="38"/>
      <c r="H69" s="23"/>
      <c r="L69" s="23"/>
      <c r="M69" s="23"/>
    </row>
    <row r="70" spans="1:14" outlineLevel="1" x14ac:dyDescent="0.25">
      <c r="A70" s="25" t="s">
        <v>1032</v>
      </c>
      <c r="B70" s="38"/>
      <c r="E70" s="38"/>
      <c r="F70" s="38"/>
      <c r="G70" s="38"/>
      <c r="H70" s="23"/>
      <c r="L70" s="23"/>
      <c r="M70" s="23"/>
    </row>
    <row r="71" spans="1:14" outlineLevel="1" x14ac:dyDescent="0.25">
      <c r="A71" s="25" t="s">
        <v>1033</v>
      </c>
      <c r="B71" s="38"/>
      <c r="E71" s="38"/>
      <c r="F71" s="38"/>
      <c r="G71" s="38"/>
      <c r="H71" s="23"/>
      <c r="L71" s="23"/>
      <c r="M71" s="23"/>
    </row>
    <row r="72" spans="1:14" outlineLevel="1" x14ac:dyDescent="0.25">
      <c r="A72" s="25" t="s">
        <v>1034</v>
      </c>
      <c r="B72" s="38"/>
      <c r="E72" s="38"/>
      <c r="F72" s="38"/>
      <c r="G72" s="38"/>
      <c r="H72" s="23"/>
      <c r="L72" s="23"/>
      <c r="M72" s="23"/>
    </row>
    <row r="73" spans="1:14" ht="18.75" x14ac:dyDescent="0.25">
      <c r="A73" s="35"/>
      <c r="B73" s="34" t="s">
        <v>1036</v>
      </c>
      <c r="C73" s="35"/>
      <c r="D73" s="35"/>
      <c r="E73" s="35"/>
      <c r="F73" s="35"/>
      <c r="G73" s="35"/>
      <c r="H73" s="23"/>
    </row>
    <row r="74" spans="1:14" ht="15" customHeight="1" x14ac:dyDescent="0.25">
      <c r="A74" s="40"/>
      <c r="B74" s="41" t="s">
        <v>918</v>
      </c>
      <c r="C74" s="40" t="s">
        <v>1099</v>
      </c>
      <c r="D74" s="40"/>
      <c r="E74" s="43"/>
      <c r="F74" s="43"/>
      <c r="G74" s="43"/>
      <c r="H74" s="44"/>
      <c r="I74" s="44"/>
      <c r="J74" s="44"/>
      <c r="K74" s="44"/>
      <c r="L74" s="44"/>
      <c r="M74" s="44"/>
      <c r="N74" s="44"/>
    </row>
    <row r="75" spans="1:14" x14ac:dyDescent="0.25">
      <c r="A75" s="25" t="s">
        <v>1062</v>
      </c>
      <c r="B75" s="25" t="s">
        <v>1080</v>
      </c>
      <c r="C75" s="181">
        <v>101.041339713268</v>
      </c>
      <c r="H75" s="23"/>
    </row>
    <row r="76" spans="1:14" x14ac:dyDescent="0.25">
      <c r="A76" s="25" t="s">
        <v>1063</v>
      </c>
      <c r="B76" s="25" t="s">
        <v>1097</v>
      </c>
      <c r="C76" s="180">
        <v>318.77212935783001</v>
      </c>
      <c r="H76" s="23"/>
    </row>
    <row r="77" spans="1:14" outlineLevel="1" x14ac:dyDescent="0.25">
      <c r="A77" s="25" t="s">
        <v>1064</v>
      </c>
      <c r="B77" s="25" t="s">
        <v>1379</v>
      </c>
      <c r="C77" s="415">
        <v>0.79974646732038301</v>
      </c>
      <c r="H77" s="23"/>
    </row>
    <row r="78" spans="1:14" outlineLevel="1" x14ac:dyDescent="0.25">
      <c r="A78" s="25" t="s">
        <v>1065</v>
      </c>
      <c r="B78" s="25" t="s">
        <v>1380</v>
      </c>
      <c r="C78" s="182">
        <v>414.90410958904079</v>
      </c>
      <c r="H78" s="23"/>
    </row>
    <row r="79" spans="1:14" outlineLevel="1" x14ac:dyDescent="0.25">
      <c r="A79" s="25" t="s">
        <v>1066</v>
      </c>
      <c r="H79" s="23"/>
    </row>
    <row r="80" spans="1:14" outlineLevel="1" x14ac:dyDescent="0.25">
      <c r="A80" s="25" t="s">
        <v>1067</v>
      </c>
      <c r="H80" s="23"/>
    </row>
    <row r="81" spans="1:8" x14ac:dyDescent="0.25">
      <c r="A81" s="40"/>
      <c r="B81" s="41" t="s">
        <v>1068</v>
      </c>
      <c r="C81" s="40" t="s">
        <v>518</v>
      </c>
      <c r="D81" s="40" t="s">
        <v>519</v>
      </c>
      <c r="E81" s="43" t="s">
        <v>919</v>
      </c>
      <c r="F81" s="43" t="s">
        <v>920</v>
      </c>
      <c r="G81" s="43" t="s">
        <v>1089</v>
      </c>
      <c r="H81" s="23"/>
    </row>
    <row r="82" spans="1:8" x14ac:dyDescent="0.25">
      <c r="A82" s="25" t="s">
        <v>1069</v>
      </c>
      <c r="B82" s="25" t="s">
        <v>1083</v>
      </c>
      <c r="C82" s="108">
        <v>6.1883738706806574E-3</v>
      </c>
      <c r="D82" s="59"/>
      <c r="E82" s="59"/>
      <c r="F82" s="59"/>
      <c r="G82" s="108">
        <f>+C82</f>
        <v>6.1883738706806574E-3</v>
      </c>
      <c r="H82" s="23"/>
    </row>
    <row r="83" spans="1:8" x14ac:dyDescent="0.25">
      <c r="A83" s="25" t="s">
        <v>1070</v>
      </c>
      <c r="B83" s="25" t="s">
        <v>1086</v>
      </c>
      <c r="C83" s="108">
        <v>6.8693379257313747E-4</v>
      </c>
      <c r="G83" s="108">
        <f t="shared" ref="G83:G86" si="0">+C83</f>
        <v>6.8693379257313747E-4</v>
      </c>
      <c r="H83" s="23"/>
    </row>
    <row r="84" spans="1:8" x14ac:dyDescent="0.25">
      <c r="A84" s="25" t="s">
        <v>1071</v>
      </c>
      <c r="B84" s="25" t="s">
        <v>1084</v>
      </c>
      <c r="C84" s="108">
        <v>6.2193002085608832E-5</v>
      </c>
      <c r="G84" s="108">
        <f t="shared" si="0"/>
        <v>6.2193002085608832E-5</v>
      </c>
      <c r="H84" s="23"/>
    </row>
    <row r="85" spans="1:8" x14ac:dyDescent="0.25">
      <c r="A85" s="25" t="s">
        <v>1072</v>
      </c>
      <c r="B85" s="25" t="s">
        <v>1085</v>
      </c>
      <c r="C85" s="67">
        <v>0</v>
      </c>
      <c r="G85" s="108">
        <f t="shared" si="0"/>
        <v>0</v>
      </c>
      <c r="H85" s="23"/>
    </row>
    <row r="86" spans="1:8" x14ac:dyDescent="0.25">
      <c r="A86" s="25" t="s">
        <v>1088</v>
      </c>
      <c r="B86" s="25" t="s">
        <v>1087</v>
      </c>
      <c r="C86" s="67">
        <v>0</v>
      </c>
      <c r="G86" s="108">
        <f t="shared" si="0"/>
        <v>0</v>
      </c>
      <c r="H86" s="23"/>
    </row>
    <row r="87" spans="1:8" outlineLevel="1" x14ac:dyDescent="0.25">
      <c r="A87" s="25" t="s">
        <v>1073</v>
      </c>
      <c r="D87" s="178"/>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2020-01-15T10:51:02Z</dcterms:modified>
</cp:coreProperties>
</file>